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265" activeTab="0"/>
  </bookViews>
  <sheets>
    <sheet name="Opći dio" sheetId="1" r:id="rId1"/>
    <sheet name="Posebni dio " sheetId="2" r:id="rId2"/>
    <sheet name="List1" sheetId="3" r:id="rId3"/>
  </sheets>
  <definedNames>
    <definedName name="_xlnm.Print_Area" localSheetId="0">'Opći dio'!$A$1:$J$304</definedName>
    <definedName name="_xlnm.Print_Area" localSheetId="1">'Posebni dio '!$A$1:$H$495</definedName>
  </definedNames>
  <calcPr fullCalcOnLoad="1"/>
</workbook>
</file>

<file path=xl/sharedStrings.xml><?xml version="1.0" encoding="utf-8"?>
<sst xmlns="http://schemas.openxmlformats.org/spreadsheetml/2006/main" count="957" uniqueCount="559">
  <si>
    <t>PRIHODI</t>
  </si>
  <si>
    <t>Pomoći  iz proračuna</t>
  </si>
  <si>
    <t>Prihodi od imovine</t>
  </si>
  <si>
    <t>Prihodi od prodaje roba i usluga</t>
  </si>
  <si>
    <t>Ostali prihodi</t>
  </si>
  <si>
    <t>SVEUKUPNI PRIHODI I PRIMICI</t>
  </si>
  <si>
    <t>Materijalni rashodi</t>
  </si>
  <si>
    <t>Ostali rashodi</t>
  </si>
  <si>
    <t>Rashodi za nabavu nefinancijske imovine</t>
  </si>
  <si>
    <t>Rashodi za zaposlene</t>
  </si>
  <si>
    <t>Rashodi za nabavu proizvedene dugotrajne imovine</t>
  </si>
  <si>
    <t>Prihodi od prodaje nefin.  imovine</t>
  </si>
  <si>
    <t>Vrsta izdataka</t>
  </si>
  <si>
    <t>Rashodi poslovanja</t>
  </si>
  <si>
    <t>Rashodi  za zaposlene</t>
  </si>
  <si>
    <t>Plaće za redovan rad</t>
  </si>
  <si>
    <t>Financijski  rashodi</t>
  </si>
  <si>
    <t>Uredska oprema i namještaj</t>
  </si>
  <si>
    <t>Prihodi od financijske imovine</t>
  </si>
  <si>
    <t>Prihodi od nefinancijske imovine</t>
  </si>
  <si>
    <t>Prihodi od prodaje neproizv. imovine</t>
  </si>
  <si>
    <t>Prihodi od prodaje materijalne imov.</t>
  </si>
  <si>
    <t>Rezultat poslovanja</t>
  </si>
  <si>
    <t>Naknade građanima i kućanstvima na temelju osig. i  dr. naknade</t>
  </si>
  <si>
    <t>Pomoći  iz inozemstva i od subjekata unutar opće  države</t>
  </si>
  <si>
    <t>Rashodi za usluge</t>
  </si>
  <si>
    <t>Deratizacija i dezinsekcija</t>
  </si>
  <si>
    <t>Naknade za sjednice Općinskog vijeća</t>
  </si>
  <si>
    <t>konto</t>
  </si>
  <si>
    <t>Vrsta rashoda i izdatka</t>
  </si>
  <si>
    <t>RASHODI</t>
  </si>
  <si>
    <t>Ostali nespomenuti rashodi poslovanja</t>
  </si>
  <si>
    <t>Financijski rashodi</t>
  </si>
  <si>
    <t>Naknade  građanima i kućanstvima</t>
  </si>
  <si>
    <t>Rashodi za nabavu proizv. dugot. imovine</t>
  </si>
  <si>
    <t>Rashodi za dodatna ulaganja  na nefinancijskoj imov.</t>
  </si>
  <si>
    <t xml:space="preserve"> SVEUKUPNI IZDACI</t>
  </si>
  <si>
    <t xml:space="preserve">         RAZLIKA VIŠAK/ MANJAK</t>
  </si>
  <si>
    <t xml:space="preserve">         NETO ZADUŽIVANJE/FINANCIRANJE</t>
  </si>
  <si>
    <t>RASHODI ZA NABAVU NEFIN. IMOV.</t>
  </si>
  <si>
    <t>Pomoći dane u inozemstvu i unutar opće države</t>
  </si>
  <si>
    <t>Pomoći dane u inoz.i unutar opće države</t>
  </si>
  <si>
    <t xml:space="preserve">Plaće  </t>
  </si>
  <si>
    <t>Doprinosi na plaće</t>
  </si>
  <si>
    <t>Naknade troškova zaposlenima</t>
  </si>
  <si>
    <t>Rashodi za materijal i energiju</t>
  </si>
  <si>
    <t>Ostali financijski rashodi</t>
  </si>
  <si>
    <t>Pomoći unutar opće države</t>
  </si>
  <si>
    <t>Ostale naknade građanima i kućanstvima</t>
  </si>
  <si>
    <t>Tekuće donacije</t>
  </si>
  <si>
    <t>Kazne, penali i naknade štete</t>
  </si>
  <si>
    <t>Građevinski objekti</t>
  </si>
  <si>
    <t>Postrojenja i oprema</t>
  </si>
  <si>
    <t>Nematerijalna proizvedena imovina</t>
  </si>
  <si>
    <t>Program</t>
  </si>
  <si>
    <t>Ukupni prihodi:,</t>
  </si>
  <si>
    <t xml:space="preserve">Ukupni rashodi </t>
  </si>
  <si>
    <t>Kapitalne donacije</t>
  </si>
  <si>
    <t>Plan</t>
  </si>
  <si>
    <t xml:space="preserve">Doprinosi na plaću </t>
  </si>
  <si>
    <t>Projekt</t>
  </si>
  <si>
    <t>aktivnost</t>
  </si>
  <si>
    <t>funkcij.</t>
  </si>
  <si>
    <t>klasifika.</t>
  </si>
  <si>
    <t>broj</t>
  </si>
  <si>
    <t>konta</t>
  </si>
  <si>
    <t xml:space="preserve">Rashodi poslovanja </t>
  </si>
  <si>
    <t xml:space="preserve">Kapitalne donacije </t>
  </si>
  <si>
    <t xml:space="preserve">Tekuće donacije </t>
  </si>
  <si>
    <t xml:space="preserve">Rashodi za usluge </t>
  </si>
  <si>
    <t xml:space="preserve">Doprinosi na plaće </t>
  </si>
  <si>
    <t>Ostali  financijski rashodi</t>
  </si>
  <si>
    <t>Pomoći unutar proračuna</t>
  </si>
  <si>
    <t>Rashodi za materijal  i energiju</t>
  </si>
  <si>
    <t>Ostale naknade građanima i kućanstvima iz proračuna</t>
  </si>
  <si>
    <t xml:space="preserve">Kazne , penali i naknade štete </t>
  </si>
  <si>
    <t>0111</t>
  </si>
  <si>
    <t>UKUPNO RASHODI I IZDACI:</t>
  </si>
  <si>
    <t>2</t>
  </si>
  <si>
    <t>0112</t>
  </si>
  <si>
    <t>0840</t>
  </si>
  <si>
    <t>0320</t>
  </si>
  <si>
    <t>0321</t>
  </si>
  <si>
    <t>0911</t>
  </si>
  <si>
    <t>0912</t>
  </si>
  <si>
    <t>1090</t>
  </si>
  <si>
    <t>1012</t>
  </si>
  <si>
    <t>0411</t>
  </si>
  <si>
    <t>0640</t>
  </si>
  <si>
    <t>0451</t>
  </si>
  <si>
    <t>0455</t>
  </si>
  <si>
    <t>0660</t>
  </si>
  <si>
    <t>0560</t>
  </si>
  <si>
    <t>Vlastiti izvori</t>
  </si>
  <si>
    <t>Manjak prihoda</t>
  </si>
  <si>
    <t>Naknada za tr. osobama izvan radnog odnosa</t>
  </si>
  <si>
    <t>ostvareno</t>
  </si>
  <si>
    <t>vrsta prihoda</t>
  </si>
  <si>
    <t>Prihodi od poreza</t>
  </si>
  <si>
    <t>Porez i prirez na dohodak</t>
  </si>
  <si>
    <t>Porez na imovinu</t>
  </si>
  <si>
    <t>Porezi na robu i usluge</t>
  </si>
  <si>
    <t>Komunalni doprinosi i naknade</t>
  </si>
  <si>
    <t>Prihodi po posebnim propisima</t>
  </si>
  <si>
    <t>plan</t>
  </si>
  <si>
    <t xml:space="preserve">                                                                                     Članak 1.</t>
  </si>
  <si>
    <t>Usluge Rashodi za usluge</t>
  </si>
  <si>
    <t>Tekuće pomoći  temeljem prijenosa sredstava EU</t>
  </si>
  <si>
    <t>Prihodi od prodaje građevinskog zemljišta</t>
  </si>
  <si>
    <t>Parcelacijski elaborat</t>
  </si>
  <si>
    <t>Ostvareno</t>
  </si>
  <si>
    <t>Kazne, upravne mjere i ostali prihodi</t>
  </si>
  <si>
    <t>Rashodi za  dodatna ulaganja  na nefinancijskoj imovini</t>
  </si>
  <si>
    <t>Dodatna ulaganja na građevinskim objektima</t>
  </si>
  <si>
    <t>RAZDJEL 100</t>
  </si>
  <si>
    <t xml:space="preserve"> PREDSTAVNIČKA  TIJELA</t>
  </si>
  <si>
    <t>Izvor</t>
  </si>
  <si>
    <t>Aktivnost A1001-01</t>
  </si>
  <si>
    <t>PROGRAM  P100-1001</t>
  </si>
  <si>
    <t xml:space="preserve"> Djelokrug rada Općinskog vijeća</t>
  </si>
  <si>
    <t>Aktivnost A1001-02</t>
  </si>
  <si>
    <t>Aktivnost A1001-03</t>
  </si>
  <si>
    <t>Obilježavanje  Dana Općine</t>
  </si>
  <si>
    <t xml:space="preserve"> Sredstva za rad političkih stranaka</t>
  </si>
  <si>
    <t>RAZDJEL 200</t>
  </si>
  <si>
    <t>IZVRŠNA TIJELA</t>
  </si>
  <si>
    <t xml:space="preserve"> Ured Općinskog načelnika</t>
  </si>
  <si>
    <t xml:space="preserve"> Djelokrug rada ureda načelnika</t>
  </si>
  <si>
    <t>Aktivnost A1002-01</t>
  </si>
  <si>
    <t>RAZDJEL 300</t>
  </si>
  <si>
    <t>JAVNA UPRAVA I ADMINISTRACIJA</t>
  </si>
  <si>
    <t>Javna uprava i administracija</t>
  </si>
  <si>
    <t>Aktivnost A1003-01</t>
  </si>
  <si>
    <t>Financiranje javne uprave i administracije</t>
  </si>
  <si>
    <t>Aktivnost A1003-02</t>
  </si>
  <si>
    <t>Nabava uredske opreme</t>
  </si>
  <si>
    <t xml:space="preserve">Dodatna ulaganja na općinskoj zgradi </t>
  </si>
  <si>
    <t>PROGRAM P300-1006</t>
  </si>
  <si>
    <t>Organiziranje i provođenje  zaštite i spašavanja</t>
  </si>
  <si>
    <t xml:space="preserve"> Potpore udrugama </t>
  </si>
  <si>
    <t>Financiranje  komunalnog pogona</t>
  </si>
  <si>
    <t>Aktivnost A1006-01</t>
  </si>
  <si>
    <t xml:space="preserve">Djelovanje DVD-a  Lišane Ostrovičke </t>
  </si>
  <si>
    <t>Aktivnost A1006-02</t>
  </si>
  <si>
    <t>Zaštita i spašavanje</t>
  </si>
  <si>
    <t>PROGRAM P300-1007</t>
  </si>
  <si>
    <t xml:space="preserve">Odgoj i obrazovanje </t>
  </si>
  <si>
    <t>Aktivnost A1007-01</t>
  </si>
  <si>
    <t xml:space="preserve">Predškolski odgoj </t>
  </si>
  <si>
    <t>Aktivnost A1007-02</t>
  </si>
  <si>
    <t>Osnovna škola I.G.Kovačić</t>
  </si>
  <si>
    <t>PROGRAM P300-1008</t>
  </si>
  <si>
    <t>Aktivnost A1008-01</t>
  </si>
  <si>
    <t>Pomoći građanima i kućanstvima</t>
  </si>
  <si>
    <t>Naknada štete (el. nepogode)</t>
  </si>
  <si>
    <t>Pomoć Crvenom križu</t>
  </si>
  <si>
    <t>Udruge stradalnika Dom. rata i ostale udruge</t>
  </si>
  <si>
    <t>Aktivnost A1008-03</t>
  </si>
  <si>
    <t>Aktivnost A1008-04</t>
  </si>
  <si>
    <t>PROGRAM P300-1010</t>
  </si>
  <si>
    <t>Razvoj kulture, sporta i rekreacije</t>
  </si>
  <si>
    <t>Održavanje komunalne infrastrukture</t>
  </si>
  <si>
    <t>PROGRAM P300-1012</t>
  </si>
  <si>
    <t>Održavanje javne rasvjete</t>
  </si>
  <si>
    <t>Turistička signalizacija</t>
  </si>
  <si>
    <t>Zaštita okoliša</t>
  </si>
  <si>
    <t>Razv. i upravlj. sustava vodoopsrbe, odvodnje i zaštita voda</t>
  </si>
  <si>
    <t>Prostorno uređenje i unapređenje stanovanja</t>
  </si>
  <si>
    <t>Aktivnost A1012-03</t>
  </si>
  <si>
    <t>Asfaltiranje cesta i nogostupa</t>
  </si>
  <si>
    <t>PROGRAM P300-1014</t>
  </si>
  <si>
    <t>Socijalna skrb</t>
  </si>
  <si>
    <t>Nabava  imovine</t>
  </si>
  <si>
    <t>Pomoći od ostalih subjekata unutar općeg  proračuna</t>
  </si>
  <si>
    <t>Konto</t>
  </si>
  <si>
    <t>Naziv</t>
  </si>
  <si>
    <t>RAČUN FINANCIRANJA</t>
  </si>
  <si>
    <t>B</t>
  </si>
  <si>
    <t xml:space="preserve">A  </t>
  </si>
  <si>
    <t>RAČUN PRIHODA I RASHODA</t>
  </si>
  <si>
    <t xml:space="preserve">                                                 Članak 2.</t>
  </si>
  <si>
    <t>Održavanje groblja Lišane</t>
  </si>
  <si>
    <t xml:space="preserve">Održavanje kapelice    </t>
  </si>
  <si>
    <t xml:space="preserve"> Vodopskrba </t>
  </si>
  <si>
    <t>Uređenje bunara Trubanj</t>
  </si>
  <si>
    <t>Razvoj i sigurnost prometa</t>
  </si>
  <si>
    <t>PROGRAM P200-1002</t>
  </si>
  <si>
    <t>PROGRAM P300-1003</t>
  </si>
  <si>
    <t>PROGRAM P300-1013</t>
  </si>
  <si>
    <t xml:space="preserve"> </t>
  </si>
  <si>
    <t xml:space="preserve">                               Članak 3.</t>
  </si>
  <si>
    <t xml:space="preserve">                                                                                  </t>
  </si>
  <si>
    <t>Stručni poslovi zaštite od požara, zaštite i spašavanja.</t>
  </si>
  <si>
    <t>Projekt K1013-03-03</t>
  </si>
  <si>
    <t>Izrada projekata za nerazvrstane ceste i javne površine</t>
  </si>
  <si>
    <t>Projekti za nerazvrstane ceste i javne površine</t>
  </si>
  <si>
    <t>Aktivnost A1008-02</t>
  </si>
  <si>
    <t>PROGRAM P300-1004</t>
  </si>
  <si>
    <t>Upravljanje imovinom</t>
  </si>
  <si>
    <t>Aktivnost A1004-01</t>
  </si>
  <si>
    <t>Projekt K1004-01-01</t>
  </si>
  <si>
    <t>Projekt K1004-01-02</t>
  </si>
  <si>
    <t>PROGRAM P300-1005</t>
  </si>
  <si>
    <t>Aktivnost A1005-01</t>
  </si>
  <si>
    <t>Aktivnost A1010-01</t>
  </si>
  <si>
    <t>Aktivnost A1010-02</t>
  </si>
  <si>
    <t>Aktivnost A1010-03</t>
  </si>
  <si>
    <t>PROGRAM P300-1011</t>
  </si>
  <si>
    <t>Projekt K1012-03-02</t>
  </si>
  <si>
    <t>Aktivnost A1013-01</t>
  </si>
  <si>
    <t>Aktivnost A1013-02</t>
  </si>
  <si>
    <t>Aktivnost A1013-03</t>
  </si>
  <si>
    <t>Projekt K 1013-03-01</t>
  </si>
  <si>
    <t>Općinsko vijeće</t>
  </si>
  <si>
    <t xml:space="preserve">                                                                                          Članak 5.</t>
  </si>
  <si>
    <t xml:space="preserve">                    Članak 4.</t>
  </si>
  <si>
    <t>Aktivnost A1012-04</t>
  </si>
  <si>
    <t>Str.5</t>
  </si>
  <si>
    <t>Postavljanje javne rasvjete u poslovnoj zoni Trolokve</t>
  </si>
  <si>
    <t>Rashodi za nabavu proiz. dugotrajne imovine</t>
  </si>
  <si>
    <t>Prostorni, urbanistički  i drugi planovi</t>
  </si>
  <si>
    <t>Aktivnost A1003-03</t>
  </si>
  <si>
    <t xml:space="preserve">    </t>
  </si>
  <si>
    <t xml:space="preserve">                    Članak 5.</t>
  </si>
  <si>
    <t>Ostali rashodi za zaposlene</t>
  </si>
  <si>
    <t>Računalni program</t>
  </si>
  <si>
    <t xml:space="preserve">                                                                       Predsjednik</t>
  </si>
  <si>
    <t xml:space="preserve">Prihodi i rashodi, te primici i izdaci po ekonomskoj klasifikaciji utvrđuju se u Računu prihoda i rashoda i računu  </t>
  </si>
  <si>
    <t>PRIHODI POSLOVANJA</t>
  </si>
  <si>
    <t>PRIHODI OD PRODAJE NEFINANCIJSKE IMOVINE</t>
  </si>
  <si>
    <t>RASHODI POSLOVANJA</t>
  </si>
  <si>
    <t>RASHODI ZA NABAVU NEFINANCIJSKE IMOVINE</t>
  </si>
  <si>
    <t>Javni radovi i stručno osposobljavanje</t>
  </si>
  <si>
    <t>Naknada osobama izvan radnog odnosa</t>
  </si>
  <si>
    <t>Projekt K1010-02-01</t>
  </si>
  <si>
    <t>Rashodi za dodatna ulaganja na nefinancijskoj imovini</t>
  </si>
  <si>
    <t>Dodatna ulaganja  za ostalu nefinancijsku imovinu</t>
  </si>
  <si>
    <t>Spomenik žrtvama rata - uređenje okoliša</t>
  </si>
  <si>
    <t>Aktivnost A1010-04</t>
  </si>
  <si>
    <t>Održavanje groblja Ostrovica</t>
  </si>
  <si>
    <t>Održavanje groblja Dobropoljci</t>
  </si>
  <si>
    <t>Građevinski objekti -  trafostanica</t>
  </si>
  <si>
    <t>Asfaltiranje cesta  Lišane Ostrovičke</t>
  </si>
  <si>
    <t>Asfaltiranje cesta Ostrovica</t>
  </si>
  <si>
    <t>Projekt K 1013-03-04</t>
  </si>
  <si>
    <t>Projekt K1013-03-05</t>
  </si>
  <si>
    <t>Asfaltiranje cesta  Dobropoljci</t>
  </si>
  <si>
    <t>Cesta Mandići Ostrovica</t>
  </si>
  <si>
    <t>Asfaltiranje cesta  poslovna zona Trolokve</t>
  </si>
  <si>
    <t>Dodatna ulaganja na ost. građevinskim objektima</t>
  </si>
  <si>
    <t>Izgradnja Društvenog doma</t>
  </si>
  <si>
    <t>Aktivnost A1012-05</t>
  </si>
  <si>
    <t>Rashodi za dodatna ulaganja na javnoj rasvjeti</t>
  </si>
  <si>
    <t>Projekt K1004-01-03</t>
  </si>
  <si>
    <t>Projekt K1004-01-04</t>
  </si>
  <si>
    <t>Legalizacija općinskih objekata</t>
  </si>
  <si>
    <t>Projektna dokumentacija</t>
  </si>
  <si>
    <t>Projekt  K1004-01-05</t>
  </si>
  <si>
    <t>Dječja igraonica</t>
  </si>
  <si>
    <t>Rashodi za nabavu neproizvedene dugotrajne imovine</t>
  </si>
  <si>
    <t>Materijalna imovina - građevinsko zemljište</t>
  </si>
  <si>
    <t>Projekt K1013-03-06</t>
  </si>
  <si>
    <t xml:space="preserve">Dodatna ulaganja na groblju  </t>
  </si>
  <si>
    <t>Materijalna imovina</t>
  </si>
  <si>
    <t>OPĆINSKO VIJEĆE OPĆINE LIŠANE OSTROVIČKE</t>
  </si>
  <si>
    <t>Aktivnost A1001-04</t>
  </si>
  <si>
    <t>Lokalni izbori</t>
  </si>
  <si>
    <t>Opomoći dane u inozemstvo i unutar općeg proračuna</t>
  </si>
  <si>
    <t>Pomoći unutar općeg proračuna</t>
  </si>
  <si>
    <t>Aktivnost A1002-03</t>
  </si>
  <si>
    <t>Pokroviteljstva načelnika</t>
  </si>
  <si>
    <t>Aktivnost A1005-02</t>
  </si>
  <si>
    <t>Potpore vjerskim zajednicama</t>
  </si>
  <si>
    <t>Lokalni vodovod - Ostrovica</t>
  </si>
  <si>
    <t xml:space="preserve">Projekt sekundarne vodovodne mreže </t>
  </si>
  <si>
    <t>Geodetska podloga</t>
  </si>
  <si>
    <t>Urbanistički plan uređenja - Stambena zona</t>
  </si>
  <si>
    <t>Dodatna ulaganja na javnoj rasvjeti</t>
  </si>
  <si>
    <t>Aktivnost A1011-01</t>
  </si>
  <si>
    <t>Aktivnost A1011-02</t>
  </si>
  <si>
    <t>K1011-01-02</t>
  </si>
  <si>
    <t>Aktivnost A1003-04</t>
  </si>
  <si>
    <t>Katastarska izmjera</t>
  </si>
  <si>
    <t>01111</t>
  </si>
  <si>
    <t>UPU - Stambena zona</t>
  </si>
  <si>
    <t>Aktivnost A1010-06</t>
  </si>
  <si>
    <t>Aktivnost A1010-05</t>
  </si>
  <si>
    <t>Aktivnost A1014-01</t>
  </si>
  <si>
    <t>Aktivnost A1014-02</t>
  </si>
  <si>
    <t>Aktivnost A1014-03</t>
  </si>
  <si>
    <t xml:space="preserve"> Sufinanciranje azila za nezbrinute životinje</t>
  </si>
  <si>
    <t>Kapitalne pomoći</t>
  </si>
  <si>
    <t>Sufinanciranje CGO "Biljane Donje"</t>
  </si>
  <si>
    <t>Projekt K1013-03-07</t>
  </si>
  <si>
    <t>Izgradnja nogostupa u ulici Pavići</t>
  </si>
  <si>
    <t xml:space="preserve">Izgradnja nogostupa </t>
  </si>
  <si>
    <t xml:space="preserve">Projekt za nogostup </t>
  </si>
  <si>
    <t>52</t>
  </si>
  <si>
    <t>KLASA:021-05/16-05/23</t>
  </si>
  <si>
    <t>Izrada studije opravdanosti  ulaganja u projekt</t>
  </si>
  <si>
    <t>K1011-01-01</t>
  </si>
  <si>
    <t>Lokalni vodovod</t>
  </si>
  <si>
    <t>Nemat. proizvedena imovina- nepotpuno izvlaštenje</t>
  </si>
  <si>
    <t xml:space="preserve">Održavanje nerazvrstanih cesta i javnih površina </t>
  </si>
  <si>
    <t xml:space="preserve">                                                                                                         OPĆINE LIŠANE OSTROVIČKE</t>
  </si>
  <si>
    <t>Indeks</t>
  </si>
  <si>
    <t>5</t>
  </si>
  <si>
    <t>5/4*100</t>
  </si>
  <si>
    <t>5/3*100</t>
  </si>
  <si>
    <t>6114</t>
  </si>
  <si>
    <t>Porez i prirez na dohodak od kapitala</t>
  </si>
  <si>
    <t>Stalni porezi na nepokretnu imovinu</t>
  </si>
  <si>
    <t>6134</t>
  </si>
  <si>
    <t>Poveremeni porezi na imovinu</t>
  </si>
  <si>
    <t>Porez na korištenje dobara ili izvođenje aktivnosti</t>
  </si>
  <si>
    <t>Tekuće pomoći iz proračuna</t>
  </si>
  <si>
    <t>Kamate na oročena sredstva i depozite po viđenju</t>
  </si>
  <si>
    <t>Prihodi od zateznih kamata</t>
  </si>
  <si>
    <t>Naknada za koncesije</t>
  </si>
  <si>
    <t>Prihodi od zakupa i iznajmljivanja imovine</t>
  </si>
  <si>
    <t>Naknada za korištenje nefinancijske imovine</t>
  </si>
  <si>
    <t>Ostali prihodi od nefinancijske imovine</t>
  </si>
  <si>
    <t>Vodni doprinos</t>
  </si>
  <si>
    <t>Ostali nespomenuti prihodi</t>
  </si>
  <si>
    <t>Komunalni doprinos</t>
  </si>
  <si>
    <t>Komunalna naknada</t>
  </si>
  <si>
    <t>Kazne i upravne mjere</t>
  </si>
  <si>
    <t>Ostale kazne</t>
  </si>
  <si>
    <t>Doprinos za obvezno zdravstveno osiguranje</t>
  </si>
  <si>
    <t>3133</t>
  </si>
  <si>
    <t>Doprinos za zapošljavanje</t>
  </si>
  <si>
    <t>Službena putovanja</t>
  </si>
  <si>
    <t>Naknada za prijevoz na posao i s posla</t>
  </si>
  <si>
    <t>Ostale naknade troškova zaposlenima</t>
  </si>
  <si>
    <t>Uredski materijal i ostali materijalni rashodi</t>
  </si>
  <si>
    <t>3222</t>
  </si>
  <si>
    <t>Materijal i sirovine</t>
  </si>
  <si>
    <t>3223</t>
  </si>
  <si>
    <t>Energija</t>
  </si>
  <si>
    <t>3225</t>
  </si>
  <si>
    <t>Sitan inventar i auto gume</t>
  </si>
  <si>
    <t>3227</t>
  </si>
  <si>
    <t>Službena , radna i zaštitna odjeća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</si>
  <si>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</si>
  <si>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</si>
  <si>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</si>
  <si>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</si>
  <si>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</si>
  <si>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</si>
  <si>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</si>
  <si>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</si>
  <si>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</si>
  <si>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</si>
  <si>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3237</t>
  </si>
  <si>
    <t>Intelektualne i osobne usluge</t>
  </si>
  <si>
    <t>3238</t>
  </si>
  <si>
    <t>Računalne usluge</t>
  </si>
  <si>
    <t>3239</t>
  </si>
  <si>
    <t>Ostale usluge</t>
  </si>
  <si>
    <t>3291</t>
  </si>
  <si>
    <t>Nknada za rad predstavničkih  i izvršnih tijela</t>
  </si>
  <si>
    <t>3293</t>
  </si>
  <si>
    <t>Reprezentacija</t>
  </si>
  <si>
    <t>3294</t>
  </si>
  <si>
    <t>Članarine</t>
  </si>
  <si>
    <t>3295</t>
  </si>
  <si>
    <t>Pristojbe i naknade</t>
  </si>
  <si>
    <t>3299</t>
  </si>
  <si>
    <t>Bankarske usluge i usluge platnog prometa</t>
  </si>
  <si>
    <t>Zatezne kamate</t>
  </si>
  <si>
    <t>3434</t>
  </si>
  <si>
    <t>Ostali nespomenuti financijski rashodi</t>
  </si>
  <si>
    <t>Naknade građanima i kućanstvima u novcu</t>
  </si>
  <si>
    <t>3811</t>
  </si>
  <si>
    <t>Tekuće donacije u novcu</t>
  </si>
  <si>
    <t>4222</t>
  </si>
  <si>
    <t>Komunikacijska oprema</t>
  </si>
  <si>
    <t>7/6*100</t>
  </si>
  <si>
    <t>i funkcijskoj klasifikaciji.</t>
  </si>
  <si>
    <t>Bruto plaća</t>
  </si>
  <si>
    <t>Doprinos za zdravstveno osiguranje</t>
  </si>
  <si>
    <t>Motorni benzin i dizel gorivo</t>
  </si>
  <si>
    <t>Naknade za prijevoz na posao i s posla</t>
  </si>
  <si>
    <t>Sitan inventar i autogume</t>
  </si>
  <si>
    <t>Usluge ažuriranja računalnih programa</t>
  </si>
  <si>
    <t>Ostale nespomenute usluge</t>
  </si>
  <si>
    <t>Tuzemne članarine</t>
  </si>
  <si>
    <t>Ostali  nespomenuti financijski rashodi</t>
  </si>
  <si>
    <t>Radna odjeća i obuća</t>
  </si>
  <si>
    <t>Naknada troškova osobama izvan radnog odnosa</t>
  </si>
  <si>
    <t>Računala i računalna oprema</t>
  </si>
  <si>
    <t>Tekuće donacije vjerskim zajednicama -župa Lišane</t>
  </si>
  <si>
    <t>Namirnice</t>
  </si>
  <si>
    <t xml:space="preserve">Ostale usluge za komunikaciju </t>
  </si>
  <si>
    <t>Pomoći obiteljima i kućanstvima</t>
  </si>
  <si>
    <t>Tekuće donacije  u novcu</t>
  </si>
  <si>
    <t>Električna energija</t>
  </si>
  <si>
    <t xml:space="preserve">Usluge tekućeg održavanja </t>
  </si>
  <si>
    <t>Ostali materijal za potrebe redovnog poslovanja</t>
  </si>
  <si>
    <t>Dodatna ulaganja na spomeniku žrtvama rata</t>
  </si>
  <si>
    <t>Geodetske podloge - nepotpuno izvlaštenje</t>
  </si>
  <si>
    <t>Geodetske podloge</t>
  </si>
  <si>
    <t>Ostali materijal za potrebe  redovnog poslovanja</t>
  </si>
  <si>
    <t>Turistička signalizacija i putokazi</t>
  </si>
  <si>
    <t xml:space="preserve">Ostala nematerijalna proizvedena imovina </t>
  </si>
  <si>
    <t>Komunalne usluge - deratizacija</t>
  </si>
  <si>
    <t>Upravne pristojbe i naknade</t>
  </si>
  <si>
    <t>ostale pristojbe i naknade</t>
  </si>
  <si>
    <t>4541</t>
  </si>
  <si>
    <t>Dodatna ulaganja za ostalu nefinancijsku imovinu</t>
  </si>
  <si>
    <t xml:space="preserve">aktivnosti i projekata. Rashodi izdaci  u  Posebnom dijelu  prikazani su prema izvorima financiranja, ekonomskoj, organizacijskoj, programskoj </t>
  </si>
  <si>
    <t>str.7</t>
  </si>
  <si>
    <t>str.10</t>
  </si>
  <si>
    <t>6/4*100</t>
  </si>
  <si>
    <t>6/5*100</t>
  </si>
  <si>
    <t>str.2</t>
  </si>
  <si>
    <t>str.3.</t>
  </si>
  <si>
    <t xml:space="preserve">                                                                       Zdravko Nimac, bacc.oec.</t>
  </si>
  <si>
    <t xml:space="preserve"> godinu kao i   pregled prihoda i primitaka i rashoda i izdataka po izvorima financiranja.</t>
  </si>
  <si>
    <t>1</t>
  </si>
  <si>
    <t>III Izmjene</t>
  </si>
  <si>
    <t>III izmjene</t>
  </si>
  <si>
    <t>Kapitalne pomoći iz proračuna</t>
  </si>
  <si>
    <t>Tekuće pomoći od izvanproračunskih korisnika</t>
  </si>
  <si>
    <t>3292</t>
  </si>
  <si>
    <t>Premija osiguranja</t>
  </si>
  <si>
    <t>Kapitalne donacije neprofitnim organizacijama</t>
  </si>
  <si>
    <t>Ceste i ostali prometni objekti</t>
  </si>
  <si>
    <t>4214</t>
  </si>
  <si>
    <t>Ostali građevinski objekti</t>
  </si>
  <si>
    <t>4227</t>
  </si>
  <si>
    <t>Uređaji, strojevi i oprema za ostale namjene</t>
  </si>
  <si>
    <t xml:space="preserve">                                                                                   GODIŠNJI IZVJEŠTAJ O IZVRŠENJU PRORAČUNA</t>
  </si>
  <si>
    <t xml:space="preserve"> za siječanj- prosinac 2017. godine</t>
  </si>
  <si>
    <t xml:space="preserve">Godišnji izvještaj o izvršenju proračuna za razdoblje siječanj-prosinac  2017. godine glasi: </t>
  </si>
  <si>
    <t>Kamate za  primljene kredite i zajmove</t>
  </si>
  <si>
    <t>Aktivnost A1002-02</t>
  </si>
  <si>
    <t>Naknada plaće bivšim dužnosicima</t>
  </si>
  <si>
    <t>Kamate za primljene kredite i zajmove</t>
  </si>
  <si>
    <t>Kamate za primljene zajmove od kred. i ostalih fin. instit.</t>
  </si>
  <si>
    <t>Aktivnost A1006-03</t>
  </si>
  <si>
    <t>Civilna zaštita</t>
  </si>
  <si>
    <t>Izrada analize, smjernica, plana vježbi</t>
  </si>
  <si>
    <t>Vodovod  Pavići-Mijići</t>
  </si>
  <si>
    <t>Projekt K1012-03-01</t>
  </si>
  <si>
    <t>Izmjene prostornog plana</t>
  </si>
  <si>
    <t>Nematerijalna proizv. imovina - Izmj. prostornog plana</t>
  </si>
  <si>
    <t>Izrada projekta nogostupa uz državnu cestu D56</t>
  </si>
  <si>
    <t>Projekt K1013-03-08</t>
  </si>
  <si>
    <t>Premije osiguranja</t>
  </si>
  <si>
    <t>Usluge pri registraciji vozila</t>
  </si>
  <si>
    <t>Iznošenje i odovoz smeća</t>
  </si>
  <si>
    <t>Sitan inventar</t>
  </si>
  <si>
    <t>Komunikacijsla oprema</t>
  </si>
  <si>
    <t>Dodatna ulaganja na građevinskim objektima - vrtić</t>
  </si>
  <si>
    <t>Projektna dokumentacija - vrtić</t>
  </si>
  <si>
    <t>Tekuće donacije udrugama za područje športa i kulture</t>
  </si>
  <si>
    <t>Tekuće donacije DVD Lišane</t>
  </si>
  <si>
    <t>Usluge tekućeg održavanja kapelice</t>
  </si>
  <si>
    <t>Tekuće održavanje cesta i javnih površina</t>
  </si>
  <si>
    <t>Izgradnja nogostupla Pavići</t>
  </si>
  <si>
    <t>Ostala nemat. proizvedena imovina (Trolokve i D56)</t>
  </si>
  <si>
    <t>6117</t>
  </si>
  <si>
    <t>Povrat poreza i prireza po godišnjoj prijavi</t>
  </si>
  <si>
    <t>Kapitalne pomoći od izvanproračunskih korisnika</t>
  </si>
  <si>
    <t>Kamate za  primljene kredite i zajmove od kred. inst.</t>
  </si>
  <si>
    <t>72</t>
  </si>
  <si>
    <t>722</t>
  </si>
  <si>
    <t>Prihodi od prodaje proizv. dugotrajne imovine</t>
  </si>
  <si>
    <t xml:space="preserve">prihodi od prodaje postrojenja i opreme </t>
  </si>
  <si>
    <t>uredska oprema i namještaj</t>
  </si>
  <si>
    <t xml:space="preserve">Primici od financijske imovine i zaduživanja </t>
  </si>
  <si>
    <t>Primici od zaduživanja</t>
  </si>
  <si>
    <t>Primljeni krediti od kreditnih i ostalih financ. instit.</t>
  </si>
  <si>
    <t>Prim. krediti od  tuzemnih kred. i ost.financ. instit.</t>
  </si>
  <si>
    <t>PRIMICI OD FINANCIJSKE IMOVINE I ZADUŽIV.</t>
  </si>
  <si>
    <t>C</t>
  </si>
  <si>
    <t>RASPOLOŽIVA SREDSTVA IZ PRETHODNIH GODINA</t>
  </si>
  <si>
    <t>VIŠAK/MANJAK + NETO FINANCIRANJE + SREDSTVA IZ PRETHODNIH GODINA</t>
  </si>
  <si>
    <t>Izvršenje</t>
  </si>
  <si>
    <t>2016.</t>
  </si>
  <si>
    <t>2017.</t>
  </si>
  <si>
    <t>Sastavni dio  Godišnjeg izvještaja o izvršenju Proračuna su projekcija planiranih prihoda i primitaka, te rashoda i izdataka za 2018. i 2019.</t>
  </si>
  <si>
    <t xml:space="preserve"> Ovaj Godišnji izvještaj o izvršenju  Proračuna   stupa  na snagu osmog dana od dana  objave  u "Službenom glasniku Općine Lišane  Ostrovičke. </t>
  </si>
  <si>
    <t>URBROJ:2198/29-17-6</t>
  </si>
  <si>
    <t xml:space="preserve">Posebni dio Godišnjeg izvještaja o izvršenju   proračuna sastoji se od rashoda i izdataka raspoređenih  u programe koji se sastoje od aktivnosti </t>
  </si>
  <si>
    <t>financiranja u  općem dijelu   Godišnjeg izvještaja o izvršenju Proračuna Općine Lišane Ostrovičke za 2017. godinu kako slijedi:</t>
  </si>
  <si>
    <t xml:space="preserve"> Na temelju članka  110. Zakona o proračunu (" Narodne novine broj  87/08 i 136/12 i 15/15), te članka 31. Statuta Općine</t>
  </si>
  <si>
    <t xml:space="preserve"> Lišane</t>
  </si>
  <si>
    <t xml:space="preserve"> Ostrovičke("Službeni glasnik Općine Lišane Lišane Ostrovičke" broj 1/13 i 2/13 ), Općinsko vijeće Općine Lišane Ostrovičke</t>
  </si>
  <si>
    <t>01</t>
  </si>
  <si>
    <t>03</t>
  </si>
  <si>
    <t>04</t>
  </si>
  <si>
    <t>05</t>
  </si>
  <si>
    <t>06</t>
  </si>
  <si>
    <t>08</t>
  </si>
  <si>
    <t>09</t>
  </si>
  <si>
    <t>10</t>
  </si>
  <si>
    <t>Javni red i sigurnost</t>
  </si>
  <si>
    <t>Ekonomski poslovi</t>
  </si>
  <si>
    <t>Usluge unapređenja stanovanja i zajednice</t>
  </si>
  <si>
    <t>Rekreacija, kultura i religija</t>
  </si>
  <si>
    <t>Obrazovanje</t>
  </si>
  <si>
    <t>Socijalna zaštita</t>
  </si>
  <si>
    <t>Ukupno:</t>
  </si>
  <si>
    <t>011</t>
  </si>
  <si>
    <t>032</t>
  </si>
  <si>
    <t>041</t>
  </si>
  <si>
    <t>045</t>
  </si>
  <si>
    <t>056</t>
  </si>
  <si>
    <t>064</t>
  </si>
  <si>
    <t>066</t>
  </si>
  <si>
    <t>084</t>
  </si>
  <si>
    <t>091</t>
  </si>
  <si>
    <t>101</t>
  </si>
  <si>
    <t>109</t>
  </si>
  <si>
    <t>Usluge protupožarne zaštite</t>
  </si>
  <si>
    <t>Opći ekonomski i trogvački poslovi vezani uz rad</t>
  </si>
  <si>
    <t>Promet</t>
  </si>
  <si>
    <t>Poslovi i usluge zaštite okoliša koji nisu drugdje svrstani</t>
  </si>
  <si>
    <t>Ulična rasvjeta</t>
  </si>
  <si>
    <t>Rashodi vezani za stanovanje i kom.pogodnosti koji nisu drugdje svrstani</t>
  </si>
  <si>
    <t>Religijske službe i druge službe zajednice</t>
  </si>
  <si>
    <t>Predškolsko i osnovno obrazovanje</t>
  </si>
  <si>
    <t>Bolest i invaliditet</t>
  </si>
  <si>
    <t>Aktivnosti socijalne  zaštite koji nisu drugdje svrstane</t>
  </si>
  <si>
    <t>OPĆI DIO</t>
  </si>
  <si>
    <t>PRIHODI PO IZVORIMA FINANCIRANJA</t>
  </si>
  <si>
    <t>RASHODI PREMA IZVORIMA FINANCIRANJA</t>
  </si>
  <si>
    <t xml:space="preserve">OPĆI DIO </t>
  </si>
  <si>
    <t>PRIHODI PO EKONOMSKOJ KLASIFIKACIJI</t>
  </si>
  <si>
    <t>RASHODI PO EKONOMSKOJ KLASIFIKACIJI</t>
  </si>
  <si>
    <t>RASHODI PREMA FUNKCIJSKOJ KLASIFIKACIJI</t>
  </si>
  <si>
    <t>Opće javne usluge</t>
  </si>
  <si>
    <t>Izvršna i zakonodavna tijela, financijski i fiskalni poslovi</t>
  </si>
  <si>
    <t>Opis</t>
  </si>
  <si>
    <t>Izvršenje 2016.</t>
  </si>
  <si>
    <t>III izmjene 2017.</t>
  </si>
  <si>
    <t>Izvršenje 2017.</t>
  </si>
  <si>
    <t>Funk. klas.</t>
  </si>
  <si>
    <t>Indeks 5/4*100</t>
  </si>
  <si>
    <t>Indeks 5/3*100</t>
  </si>
  <si>
    <t>Opći prihodi i primici</t>
  </si>
  <si>
    <t>Vlastiti ptrihodi</t>
  </si>
  <si>
    <t>Prihodi za posebne namjene</t>
  </si>
  <si>
    <t>Ostale pomoći</t>
  </si>
  <si>
    <t>Pomoći</t>
  </si>
  <si>
    <t>Prihodi od prodaje nefinancijske imovine</t>
  </si>
  <si>
    <t>Prihodi od prodaje materijalne  imovine</t>
  </si>
  <si>
    <t>RAČUN FINANCIRANJA PREMA EKONOMSKOJ KLASIFIKACIJI</t>
  </si>
  <si>
    <t>RAČUN FINANCIRANJA  PREMA IZVORIMA FINANCIRANJA</t>
  </si>
  <si>
    <t>str.4</t>
  </si>
  <si>
    <t>str.6</t>
  </si>
  <si>
    <t>str.8</t>
  </si>
  <si>
    <t>str.9</t>
  </si>
  <si>
    <t>str.11</t>
  </si>
  <si>
    <t>str.12</t>
  </si>
  <si>
    <t xml:space="preserve"> na svojoj 6.  sjednici održanoj dana 16. svibnja    2018.  godine, donosi</t>
  </si>
  <si>
    <t xml:space="preserve">Lišane Ostrovičke,  16. svibnja 2018. godine 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</si>
</sst>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  <numFmt numFmtId="166" formatCode="#,##0\ _k_n"/>
    <numFmt numFmtId="167" formatCode="#,##0.0\ _k_n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\ &quot;kn&quot;"/>
    <numFmt numFmtId="173" formatCode="[$-41A]d\.\ mmmm\ yyyy\.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1"/>
      <name val="Cambria"/>
      <family val="1"/>
    </font>
    <font>
      <b/>
      <sz val="11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48"/>
      <name val="Cambria"/>
      <family val="1"/>
    </font>
    <font>
      <b/>
      <sz val="11"/>
      <color indexed="10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0"/>
      <name val="Arial"/>
      <family val="2"/>
    </font>
    <font>
      <sz val="14"/>
      <name val="Arial"/>
      <family val="2"/>
    </font>
    <font>
      <sz val="10"/>
      <name val="Cambria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3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6" xfId="0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3" fontId="6" fillId="0" borderId="16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3" fontId="5" fillId="33" borderId="16" xfId="0" applyNumberFormat="1" applyFont="1" applyFill="1" applyBorder="1" applyAlignment="1">
      <alignment/>
    </xf>
    <xf numFmtId="0" fontId="6" fillId="33" borderId="16" xfId="0" applyFont="1" applyFill="1" applyBorder="1" applyAlignment="1">
      <alignment horizontal="left"/>
    </xf>
    <xf numFmtId="0" fontId="6" fillId="33" borderId="16" xfId="0" applyFont="1" applyFill="1" applyBorder="1" applyAlignment="1">
      <alignment/>
    </xf>
    <xf numFmtId="3" fontId="7" fillId="33" borderId="16" xfId="0" applyNumberFormat="1" applyFont="1" applyFill="1" applyBorder="1" applyAlignment="1">
      <alignment/>
    </xf>
    <xf numFmtId="3" fontId="7" fillId="33" borderId="16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3" fontId="6" fillId="33" borderId="16" xfId="0" applyNumberFormat="1" applyFont="1" applyFill="1" applyBorder="1" applyAlignment="1">
      <alignment horizontal="left"/>
    </xf>
    <xf numFmtId="3" fontId="6" fillId="33" borderId="16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0" xfId="0" applyFont="1" applyAlignment="1">
      <alignment horizontal="left"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3" fontId="8" fillId="33" borderId="16" xfId="0" applyNumberFormat="1" applyFont="1" applyFill="1" applyBorder="1" applyAlignment="1">
      <alignment horizontal="left"/>
    </xf>
    <xf numFmtId="3" fontId="8" fillId="33" borderId="16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7" fillId="33" borderId="16" xfId="0" applyNumberFormat="1" applyFont="1" applyFill="1" applyBorder="1" applyAlignment="1">
      <alignment horizontal="left"/>
    </xf>
    <xf numFmtId="3" fontId="7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49" fontId="5" fillId="0" borderId="11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/>
    </xf>
    <xf numFmtId="49" fontId="5" fillId="0" borderId="20" xfId="0" applyNumberFormat="1" applyFont="1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5" fillId="0" borderId="13" xfId="0" applyFont="1" applyBorder="1" applyAlignment="1">
      <alignment/>
    </xf>
    <xf numFmtId="49" fontId="5" fillId="0" borderId="14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49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Alignment="1">
      <alignment/>
    </xf>
    <xf numFmtId="0" fontId="5" fillId="34" borderId="16" xfId="0" applyFont="1" applyFill="1" applyBorder="1" applyAlignment="1">
      <alignment/>
    </xf>
    <xf numFmtId="49" fontId="5" fillId="34" borderId="21" xfId="0" applyNumberFormat="1" applyFont="1" applyFill="1" applyBorder="1" applyAlignment="1">
      <alignment horizontal="right"/>
    </xf>
    <xf numFmtId="0" fontId="5" fillId="34" borderId="21" xfId="0" applyFont="1" applyFill="1" applyBorder="1" applyAlignment="1">
      <alignment/>
    </xf>
    <xf numFmtId="3" fontId="5" fillId="34" borderId="16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49" fontId="5" fillId="33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center"/>
    </xf>
    <xf numFmtId="3" fontId="5" fillId="33" borderId="0" xfId="44" applyNumberFormat="1" applyFont="1" applyFill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3" fontId="5" fillId="0" borderId="0" xfId="44" applyNumberFormat="1" applyFont="1" applyFill="1" applyAlignment="1">
      <alignment/>
    </xf>
    <xf numFmtId="49" fontId="5" fillId="0" borderId="16" xfId="0" applyNumberFormat="1" applyFont="1" applyBorder="1" applyAlignment="1">
      <alignment horizontal="right"/>
    </xf>
    <xf numFmtId="0" fontId="5" fillId="0" borderId="16" xfId="0" applyFont="1" applyFill="1" applyBorder="1" applyAlignment="1">
      <alignment horizontal="left"/>
    </xf>
    <xf numFmtId="0" fontId="5" fillId="0" borderId="1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3" fontId="5" fillId="33" borderId="0" xfId="0" applyNumberFormat="1" applyFont="1" applyFill="1" applyAlignment="1">
      <alignment/>
    </xf>
    <xf numFmtId="49" fontId="5" fillId="0" borderId="22" xfId="0" applyNumberFormat="1" applyFont="1" applyBorder="1" applyAlignment="1">
      <alignment horizontal="right"/>
    </xf>
    <xf numFmtId="0" fontId="5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0" fontId="5" fillId="35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49" fontId="5" fillId="34" borderId="22" xfId="0" applyNumberFormat="1" applyFont="1" applyFill="1" applyBorder="1" applyAlignment="1">
      <alignment horizontal="right"/>
    </xf>
    <xf numFmtId="0" fontId="6" fillId="34" borderId="21" xfId="0" applyFont="1" applyFill="1" applyBorder="1" applyAlignment="1">
      <alignment horizontal="left"/>
    </xf>
    <xf numFmtId="0" fontId="6" fillId="34" borderId="21" xfId="0" applyFont="1" applyFill="1" applyBorder="1" applyAlignment="1">
      <alignment horizontal="center"/>
    </xf>
    <xf numFmtId="0" fontId="6" fillId="34" borderId="21" xfId="0" applyFont="1" applyFill="1" applyBorder="1" applyAlignment="1">
      <alignment/>
    </xf>
    <xf numFmtId="0" fontId="5" fillId="33" borderId="0" xfId="0" applyFont="1" applyFill="1" applyAlignment="1">
      <alignment/>
    </xf>
    <xf numFmtId="49" fontId="5" fillId="33" borderId="0" xfId="0" applyNumberFormat="1" applyFont="1" applyFill="1" applyAlignment="1">
      <alignment horizontal="right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3" fontId="5" fillId="33" borderId="0" xfId="34" applyNumberFormat="1" applyFont="1" applyFill="1" applyAlignment="1">
      <alignment/>
    </xf>
    <xf numFmtId="3" fontId="5" fillId="0" borderId="0" xfId="34" applyNumberFormat="1" applyFont="1" applyFill="1" applyAlignment="1">
      <alignment/>
    </xf>
    <xf numFmtId="0" fontId="5" fillId="35" borderId="16" xfId="0" applyFont="1" applyFill="1" applyBorder="1" applyAlignment="1">
      <alignment horizontal="left"/>
    </xf>
    <xf numFmtId="0" fontId="5" fillId="35" borderId="16" xfId="0" applyFont="1" applyFill="1" applyBorder="1" applyAlignment="1">
      <alignment horizontal="center"/>
    </xf>
    <xf numFmtId="0" fontId="5" fillId="35" borderId="16" xfId="0" applyFont="1" applyFill="1" applyBorder="1" applyAlignment="1">
      <alignment/>
    </xf>
    <xf numFmtId="0" fontId="6" fillId="35" borderId="0" xfId="0" applyFont="1" applyFill="1" applyBorder="1" applyAlignment="1">
      <alignment horizontal="left"/>
    </xf>
    <xf numFmtId="0" fontId="6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0" fontId="9" fillId="34" borderId="21" xfId="0" applyFont="1" applyFill="1" applyBorder="1" applyAlignment="1">
      <alignment/>
    </xf>
    <xf numFmtId="0" fontId="9" fillId="34" borderId="21" xfId="0" applyFont="1" applyFill="1" applyBorder="1" applyAlignment="1">
      <alignment horizontal="center"/>
    </xf>
    <xf numFmtId="3" fontId="5" fillId="34" borderId="23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5" fillId="3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36" borderId="0" xfId="0" applyFont="1" applyFill="1" applyAlignment="1">
      <alignment/>
    </xf>
    <xf numFmtId="49" fontId="5" fillId="36" borderId="0" xfId="0" applyNumberFormat="1" applyFont="1" applyFill="1" applyAlignment="1">
      <alignment horizontal="right"/>
    </xf>
    <xf numFmtId="0" fontId="5" fillId="36" borderId="0" xfId="0" applyFont="1" applyFill="1" applyAlignment="1">
      <alignment horizontal="center"/>
    </xf>
    <xf numFmtId="3" fontId="5" fillId="36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5" fillId="36" borderId="0" xfId="0" applyFont="1" applyFill="1" applyBorder="1" applyAlignment="1">
      <alignment horizontal="left"/>
    </xf>
    <xf numFmtId="0" fontId="5" fillId="36" borderId="0" xfId="0" applyFont="1" applyFill="1" applyBorder="1" applyAlignment="1">
      <alignment horizontal="center"/>
    </xf>
    <xf numFmtId="0" fontId="5" fillId="34" borderId="22" xfId="0" applyFont="1" applyFill="1" applyBorder="1" applyAlignment="1">
      <alignment/>
    </xf>
    <xf numFmtId="0" fontId="10" fillId="34" borderId="21" xfId="0" applyFont="1" applyFill="1" applyBorder="1" applyAlignment="1">
      <alignment/>
    </xf>
    <xf numFmtId="0" fontId="10" fillId="34" borderId="21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16" xfId="0" applyFont="1" applyFill="1" applyBorder="1" applyAlignment="1">
      <alignment/>
    </xf>
    <xf numFmtId="0" fontId="6" fillId="34" borderId="21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164" fontId="6" fillId="33" borderId="0" xfId="0" applyNumberFormat="1" applyFont="1" applyFill="1" applyBorder="1" applyAlignment="1">
      <alignment horizontal="left"/>
    </xf>
    <xf numFmtId="164" fontId="6" fillId="33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10" fillId="34" borderId="21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right"/>
    </xf>
    <xf numFmtId="0" fontId="6" fillId="34" borderId="16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5" fillId="0" borderId="16" xfId="0" applyFont="1" applyBorder="1" applyAlignment="1">
      <alignment horizontal="left"/>
    </xf>
    <xf numFmtId="3" fontId="5" fillId="0" borderId="16" xfId="0" applyNumberFormat="1" applyFont="1" applyBorder="1" applyAlignment="1">
      <alignment vertical="center"/>
    </xf>
    <xf numFmtId="49" fontId="5" fillId="34" borderId="16" xfId="0" applyNumberFormat="1" applyFont="1" applyFill="1" applyBorder="1" applyAlignment="1">
      <alignment horizontal="right"/>
    </xf>
    <xf numFmtId="0" fontId="10" fillId="34" borderId="16" xfId="0" applyFont="1" applyFill="1" applyBorder="1" applyAlignment="1">
      <alignment horizontal="left"/>
    </xf>
    <xf numFmtId="0" fontId="10" fillId="34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Border="1" applyAlignment="1">
      <alignment vertical="center"/>
    </xf>
    <xf numFmtId="0" fontId="5" fillId="36" borderId="0" xfId="0" applyFont="1" applyFill="1" applyBorder="1" applyAlignment="1">
      <alignment horizontal="left" vertical="center"/>
    </xf>
    <xf numFmtId="3" fontId="5" fillId="36" borderId="0" xfId="0" applyNumberFormat="1" applyFont="1" applyFill="1" applyBorder="1" applyAlignment="1">
      <alignment vertical="center"/>
    </xf>
    <xf numFmtId="0" fontId="5" fillId="34" borderId="21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49" fontId="6" fillId="34" borderId="22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3" fontId="5" fillId="0" borderId="16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Alignment="1">
      <alignment/>
    </xf>
    <xf numFmtId="49" fontId="5" fillId="0" borderId="16" xfId="0" applyNumberFormat="1" applyFont="1" applyFill="1" applyBorder="1" applyAlignment="1">
      <alignment horizontal="right"/>
    </xf>
    <xf numFmtId="49" fontId="5" fillId="34" borderId="16" xfId="0" applyNumberFormat="1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center"/>
    </xf>
    <xf numFmtId="0" fontId="5" fillId="34" borderId="16" xfId="0" applyFont="1" applyFill="1" applyBorder="1" applyAlignment="1">
      <alignment/>
    </xf>
    <xf numFmtId="49" fontId="5" fillId="0" borderId="0" xfId="0" applyNumberFormat="1" applyFont="1" applyBorder="1" applyAlignment="1">
      <alignment horizontal="right" vertical="center"/>
    </xf>
    <xf numFmtId="49" fontId="7" fillId="33" borderId="0" xfId="0" applyNumberFormat="1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3" fontId="7" fillId="33" borderId="0" xfId="0" applyNumberFormat="1" applyFont="1" applyFill="1" applyAlignment="1">
      <alignment/>
    </xf>
    <xf numFmtId="49" fontId="5" fillId="36" borderId="0" xfId="0" applyNumberFormat="1" applyFont="1" applyFill="1" applyBorder="1" applyAlignment="1">
      <alignment horizontal="left"/>
    </xf>
    <xf numFmtId="49" fontId="5" fillId="36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49" fontId="5" fillId="0" borderId="16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6" fillId="0" borderId="18" xfId="0" applyFont="1" applyFill="1" applyBorder="1" applyAlignment="1">
      <alignment horizontal="left"/>
    </xf>
    <xf numFmtId="0" fontId="5" fillId="0" borderId="0" xfId="0" applyFont="1" applyAlignment="1">
      <alignment/>
    </xf>
    <xf numFmtId="3" fontId="5" fillId="0" borderId="16" xfId="0" applyNumberFormat="1" applyFont="1" applyBorder="1" applyAlignment="1">
      <alignment horizontal="left"/>
    </xf>
    <xf numFmtId="3" fontId="6" fillId="0" borderId="16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16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Border="1" applyAlignment="1">
      <alignment horizontal="right"/>
    </xf>
    <xf numFmtId="49" fontId="5" fillId="0" borderId="16" xfId="0" applyNumberFormat="1" applyFont="1" applyBorder="1" applyAlignment="1">
      <alignment horizontal="right"/>
    </xf>
    <xf numFmtId="0" fontId="5" fillId="0" borderId="16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9" fontId="5" fillId="37" borderId="0" xfId="0" applyNumberFormat="1" applyFont="1" applyFill="1" applyAlignment="1">
      <alignment horizontal="right"/>
    </xf>
    <xf numFmtId="0" fontId="5" fillId="37" borderId="0" xfId="0" applyFont="1" applyFill="1" applyAlignment="1">
      <alignment/>
    </xf>
    <xf numFmtId="49" fontId="5" fillId="37" borderId="0" xfId="0" applyNumberFormat="1" applyFont="1" applyFill="1" applyBorder="1" applyAlignment="1">
      <alignment horizontal="right"/>
    </xf>
    <xf numFmtId="0" fontId="5" fillId="37" borderId="0" xfId="0" applyFont="1" applyFill="1" applyBorder="1" applyAlignment="1">
      <alignment horizontal="left"/>
    </xf>
    <xf numFmtId="0" fontId="5" fillId="37" borderId="0" xfId="0" applyFont="1" applyFill="1" applyBorder="1" applyAlignment="1">
      <alignment horizontal="center"/>
    </xf>
    <xf numFmtId="0" fontId="5" fillId="37" borderId="0" xfId="0" applyFont="1" applyFill="1" applyBorder="1" applyAlignment="1">
      <alignment/>
    </xf>
    <xf numFmtId="49" fontId="12" fillId="37" borderId="0" xfId="0" applyNumberFormat="1" applyFont="1" applyFill="1" applyAlignment="1">
      <alignment horizontal="right"/>
    </xf>
    <xf numFmtId="0" fontId="12" fillId="37" borderId="0" xfId="0" applyFont="1" applyFill="1" applyAlignment="1">
      <alignment/>
    </xf>
    <xf numFmtId="0" fontId="5" fillId="38" borderId="0" xfId="0" applyFont="1" applyFill="1" applyAlignment="1">
      <alignment/>
    </xf>
    <xf numFmtId="49" fontId="5" fillId="38" borderId="0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 horizontal="left"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Border="1" applyAlignment="1">
      <alignment/>
    </xf>
    <xf numFmtId="3" fontId="5" fillId="38" borderId="0" xfId="0" applyNumberFormat="1" applyFont="1" applyFill="1" applyBorder="1" applyAlignment="1">
      <alignment/>
    </xf>
    <xf numFmtId="49" fontId="5" fillId="38" borderId="0" xfId="0" applyNumberFormat="1" applyFont="1" applyFill="1" applyBorder="1" applyAlignment="1">
      <alignment horizontal="right"/>
    </xf>
    <xf numFmtId="0" fontId="5" fillId="38" borderId="0" xfId="0" applyFont="1" applyFill="1" applyAlignment="1">
      <alignment horizontal="center"/>
    </xf>
    <xf numFmtId="3" fontId="5" fillId="38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49" fontId="6" fillId="38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36" borderId="0" xfId="0" applyFont="1" applyFill="1" applyBorder="1" applyAlignment="1">
      <alignment/>
    </xf>
    <xf numFmtId="3" fontId="5" fillId="0" borderId="0" xfId="0" applyNumberFormat="1" applyFont="1" applyAlignment="1">
      <alignment/>
    </xf>
    <xf numFmtId="0" fontId="5" fillId="36" borderId="0" xfId="0" applyFont="1" applyFill="1" applyAlignment="1">
      <alignment vertical="center"/>
    </xf>
    <xf numFmtId="0" fontId="5" fillId="36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49" fontId="5" fillId="36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3" fontId="5" fillId="0" borderId="16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3" fontId="5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33" borderId="16" xfId="0" applyNumberFormat="1" applyFont="1" applyFill="1" applyBorder="1" applyAlignment="1">
      <alignment horizontal="left"/>
    </xf>
    <xf numFmtId="3" fontId="5" fillId="33" borderId="16" xfId="0" applyNumberFormat="1" applyFont="1" applyFill="1" applyBorder="1" applyAlignment="1">
      <alignment/>
    </xf>
    <xf numFmtId="3" fontId="5" fillId="33" borderId="16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left"/>
    </xf>
    <xf numFmtId="0" fontId="5" fillId="33" borderId="16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33" borderId="16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0" fontId="5" fillId="38" borderId="0" xfId="0" applyFont="1" applyFill="1" applyBorder="1" applyAlignment="1">
      <alignment/>
    </xf>
    <xf numFmtId="0" fontId="6" fillId="38" borderId="0" xfId="0" applyFont="1" applyFill="1" applyBorder="1" applyAlignment="1">
      <alignment horizontal="center"/>
    </xf>
    <xf numFmtId="0" fontId="6" fillId="38" borderId="0" xfId="0" applyFont="1" applyFill="1" applyBorder="1" applyAlignment="1">
      <alignment horizontal="left"/>
    </xf>
    <xf numFmtId="0" fontId="6" fillId="38" borderId="0" xfId="0" applyFont="1" applyFill="1" applyBorder="1" applyAlignment="1">
      <alignment/>
    </xf>
    <xf numFmtId="3" fontId="5" fillId="37" borderId="0" xfId="0" applyNumberFormat="1" applyFont="1" applyFill="1" applyAlignment="1">
      <alignment/>
    </xf>
    <xf numFmtId="3" fontId="5" fillId="37" borderId="0" xfId="0" applyNumberFormat="1" applyFont="1" applyFill="1" applyAlignment="1">
      <alignment/>
    </xf>
    <xf numFmtId="3" fontId="5" fillId="34" borderId="21" xfId="0" applyNumberFormat="1" applyFont="1" applyFill="1" applyBorder="1" applyAlignment="1">
      <alignment/>
    </xf>
    <xf numFmtId="0" fontId="5" fillId="37" borderId="0" xfId="0" applyFont="1" applyFill="1" applyAlignment="1">
      <alignment/>
    </xf>
    <xf numFmtId="0" fontId="5" fillId="37" borderId="0" xfId="0" applyFont="1" applyFill="1" applyBorder="1" applyAlignment="1">
      <alignment/>
    </xf>
    <xf numFmtId="3" fontId="5" fillId="37" borderId="0" xfId="0" applyNumberFormat="1" applyFont="1" applyFill="1" applyBorder="1" applyAlignment="1">
      <alignment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49" fontId="5" fillId="38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9" fontId="0" fillId="37" borderId="0" xfId="0" applyNumberFormat="1" applyFill="1" applyAlignment="1">
      <alignment horizontal="right"/>
    </xf>
    <xf numFmtId="0" fontId="0" fillId="37" borderId="0" xfId="0" applyFill="1" applyAlignment="1">
      <alignment/>
    </xf>
    <xf numFmtId="49" fontId="5" fillId="37" borderId="0" xfId="0" applyNumberFormat="1" applyFont="1" applyFill="1" applyBorder="1" applyAlignment="1">
      <alignment horizontal="right"/>
    </xf>
    <xf numFmtId="0" fontId="5" fillId="0" borderId="16" xfId="0" applyFont="1" applyBorder="1" applyAlignment="1">
      <alignment/>
    </xf>
    <xf numFmtId="0" fontId="5" fillId="37" borderId="0" xfId="0" applyFont="1" applyFill="1" applyBorder="1" applyAlignment="1">
      <alignment/>
    </xf>
    <xf numFmtId="49" fontId="6" fillId="38" borderId="0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38" borderId="0" xfId="0" applyFont="1" applyFill="1" applyBorder="1" applyAlignment="1">
      <alignment horizontal="left"/>
    </xf>
    <xf numFmtId="3" fontId="5" fillId="38" borderId="0" xfId="0" applyNumberFormat="1" applyFont="1" applyFill="1" applyBorder="1" applyAlignment="1">
      <alignment/>
    </xf>
    <xf numFmtId="3" fontId="5" fillId="0" borderId="16" xfId="44" applyNumberFormat="1" applyFont="1" applyFill="1" applyBorder="1" applyAlignment="1">
      <alignment/>
    </xf>
    <xf numFmtId="0" fontId="5" fillId="38" borderId="0" xfId="0" applyFont="1" applyFill="1" applyBorder="1" applyAlignment="1">
      <alignment/>
    </xf>
    <xf numFmtId="0" fontId="7" fillId="38" borderId="0" xfId="0" applyFont="1" applyFill="1" applyBorder="1" applyAlignment="1">
      <alignment horizontal="left"/>
    </xf>
    <xf numFmtId="0" fontId="7" fillId="38" borderId="0" xfId="0" applyFont="1" applyFill="1" applyBorder="1" applyAlignment="1">
      <alignment horizontal="center"/>
    </xf>
    <xf numFmtId="0" fontId="7" fillId="38" borderId="0" xfId="0" applyFont="1" applyFill="1" applyBorder="1" applyAlignment="1">
      <alignment/>
    </xf>
    <xf numFmtId="0" fontId="6" fillId="37" borderId="0" xfId="0" applyFont="1" applyFill="1" applyBorder="1" applyAlignment="1">
      <alignment/>
    </xf>
    <xf numFmtId="3" fontId="5" fillId="37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5" fillId="0" borderId="16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3" fontId="0" fillId="0" borderId="0" xfId="0" applyNumberFormat="1" applyAlignment="1">
      <alignment/>
    </xf>
    <xf numFmtId="3" fontId="6" fillId="34" borderId="23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/>
    </xf>
    <xf numFmtId="49" fontId="5" fillId="0" borderId="16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 vertical="center"/>
    </xf>
    <xf numFmtId="0" fontId="6" fillId="34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49" fontId="0" fillId="0" borderId="16" xfId="0" applyNumberFormat="1" applyFont="1" applyBorder="1" applyAlignment="1">
      <alignment horizontal="right"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13" fillId="0" borderId="0" xfId="0" applyFont="1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5" fillId="37" borderId="0" xfId="0" applyNumberFormat="1" applyFont="1" applyFill="1" applyBorder="1" applyAlignment="1">
      <alignment/>
    </xf>
    <xf numFmtId="3" fontId="5" fillId="34" borderId="16" xfId="0" applyNumberFormat="1" applyFont="1" applyFill="1" applyBorder="1" applyAlignment="1">
      <alignment/>
    </xf>
    <xf numFmtId="3" fontId="5" fillId="33" borderId="0" xfId="44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3" fontId="5" fillId="38" borderId="0" xfId="0" applyNumberFormat="1" applyFont="1" applyFill="1" applyBorder="1" applyAlignment="1">
      <alignment/>
    </xf>
    <xf numFmtId="3" fontId="5" fillId="33" borderId="0" xfId="34" applyNumberFormat="1" applyFont="1" applyFill="1" applyAlignment="1">
      <alignment/>
    </xf>
    <xf numFmtId="3" fontId="5" fillId="0" borderId="0" xfId="34" applyNumberFormat="1" applyFont="1" applyFill="1" applyAlignment="1">
      <alignment/>
    </xf>
    <xf numFmtId="3" fontId="5" fillId="34" borderId="21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34" borderId="23" xfId="0" applyNumberFormat="1" applyFont="1" applyFill="1" applyBorder="1" applyAlignment="1">
      <alignment/>
    </xf>
    <xf numFmtId="3" fontId="6" fillId="34" borderId="23" xfId="0" applyNumberFormat="1" applyFont="1" applyFill="1" applyBorder="1" applyAlignment="1">
      <alignment/>
    </xf>
    <xf numFmtId="3" fontId="5" fillId="0" borderId="0" xfId="44" applyNumberFormat="1" applyFont="1" applyFill="1" applyAlignment="1">
      <alignment/>
    </xf>
    <xf numFmtId="3" fontId="5" fillId="38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37" borderId="0" xfId="0" applyNumberFormat="1" applyFont="1" applyFill="1" applyBorder="1" applyAlignment="1">
      <alignment/>
    </xf>
    <xf numFmtId="3" fontId="5" fillId="36" borderId="0" xfId="0" applyNumberFormat="1" applyFont="1" applyFill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3" borderId="16" xfId="0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6" xfId="0" applyNumberFormat="1" applyFont="1" applyFill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0" fontId="9" fillId="38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5" fillId="37" borderId="0" xfId="0" applyNumberFormat="1" applyFont="1" applyFill="1" applyAlignment="1">
      <alignment horizontal="right"/>
    </xf>
    <xf numFmtId="0" fontId="5" fillId="36" borderId="0" xfId="0" applyFont="1" applyFill="1" applyBorder="1" applyAlignment="1">
      <alignment horizontal="left"/>
    </xf>
    <xf numFmtId="0" fontId="5" fillId="36" borderId="0" xfId="0" applyFont="1" applyFill="1" applyBorder="1" applyAlignment="1">
      <alignment horizontal="center"/>
    </xf>
    <xf numFmtId="49" fontId="5" fillId="0" borderId="0" xfId="0" applyNumberFormat="1" applyFont="1" applyAlignment="1">
      <alignment horizontal="right"/>
    </xf>
    <xf numFmtId="0" fontId="5" fillId="35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6" fillId="0" borderId="15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11" fillId="0" borderId="12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49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35" borderId="0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35" borderId="17" xfId="0" applyFont="1" applyFill="1" applyBorder="1" applyAlignment="1">
      <alignment horizontal="left"/>
    </xf>
    <xf numFmtId="0" fontId="5" fillId="35" borderId="17" xfId="0" applyFont="1" applyFill="1" applyBorder="1" applyAlignment="1">
      <alignment horizontal="center"/>
    </xf>
    <xf numFmtId="0" fontId="5" fillId="35" borderId="17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0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3" fontId="5" fillId="0" borderId="0" xfId="44" applyNumberFormat="1" applyFont="1" applyFill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3" fontId="5" fillId="0" borderId="0" xfId="44" applyNumberFormat="1" applyFont="1" applyFill="1" applyAlignment="1">
      <alignment/>
    </xf>
    <xf numFmtId="0" fontId="5" fillId="33" borderId="0" xfId="0" applyFont="1" applyFill="1" applyBorder="1" applyAlignment="1">
      <alignment horizontal="left"/>
    </xf>
    <xf numFmtId="3" fontId="5" fillId="33" borderId="0" xfId="44" applyNumberFormat="1" applyFont="1" applyFill="1" applyAlignment="1">
      <alignment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 horizontal="center"/>
    </xf>
    <xf numFmtId="3" fontId="5" fillId="38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/>
    </xf>
    <xf numFmtId="3" fontId="5" fillId="0" borderId="0" xfId="0" applyNumberFormat="1" applyFont="1" applyBorder="1" applyAlignment="1">
      <alignment/>
    </xf>
    <xf numFmtId="49" fontId="5" fillId="0" borderId="22" xfId="0" applyNumberFormat="1" applyFont="1" applyFill="1" applyBorder="1" applyAlignment="1">
      <alignment horizontal="right"/>
    </xf>
    <xf numFmtId="4" fontId="5" fillId="0" borderId="16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34" borderId="16" xfId="0" applyNumberFormat="1" applyFont="1" applyFill="1" applyBorder="1" applyAlignment="1">
      <alignment/>
    </xf>
    <xf numFmtId="4" fontId="5" fillId="38" borderId="0" xfId="0" applyNumberFormat="1" applyFont="1" applyFill="1" applyBorder="1" applyAlignment="1">
      <alignment/>
    </xf>
    <xf numFmtId="4" fontId="5" fillId="37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3" fontId="6" fillId="0" borderId="0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/>
    </xf>
    <xf numFmtId="4" fontId="5" fillId="33" borderId="16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7" fillId="0" borderId="0" xfId="0" applyNumberFormat="1" applyFont="1" applyFill="1" applyBorder="1" applyAlignment="1">
      <alignment horizontal="left"/>
    </xf>
    <xf numFmtId="49" fontId="8" fillId="0" borderId="16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0" fontId="0" fillId="38" borderId="0" xfId="0" applyFill="1" applyAlignment="1">
      <alignment/>
    </xf>
    <xf numFmtId="3" fontId="5" fillId="0" borderId="16" xfId="0" applyNumberFormat="1" applyFont="1" applyFill="1" applyBorder="1" applyAlignment="1">
      <alignment/>
    </xf>
    <xf numFmtId="3" fontId="5" fillId="38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5" fillId="0" borderId="16" xfId="0" applyNumberFormat="1" applyFont="1" applyFill="1" applyBorder="1" applyAlignment="1">
      <alignment/>
    </xf>
    <xf numFmtId="49" fontId="5" fillId="38" borderId="0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 horizontal="left"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Border="1" applyAlignment="1">
      <alignment/>
    </xf>
    <xf numFmtId="4" fontId="5" fillId="38" borderId="0" xfId="0" applyNumberFormat="1" applyFont="1" applyFill="1" applyBorder="1" applyAlignment="1">
      <alignment/>
    </xf>
    <xf numFmtId="0" fontId="5" fillId="38" borderId="0" xfId="0" applyFont="1" applyFill="1" applyAlignment="1">
      <alignment/>
    </xf>
    <xf numFmtId="3" fontId="5" fillId="0" borderId="16" xfId="44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0" fontId="5" fillId="37" borderId="0" xfId="0" applyFont="1" applyFill="1" applyBorder="1" applyAlignment="1">
      <alignment/>
    </xf>
    <xf numFmtId="49" fontId="5" fillId="37" borderId="0" xfId="0" applyNumberFormat="1" applyFont="1" applyFill="1" applyAlignment="1">
      <alignment horizontal="right"/>
    </xf>
    <xf numFmtId="0" fontId="5" fillId="37" borderId="0" xfId="0" applyFont="1" applyFill="1" applyAlignment="1">
      <alignment/>
    </xf>
    <xf numFmtId="3" fontId="15" fillId="0" borderId="0" xfId="0" applyNumberFormat="1" applyFont="1" applyAlignment="1">
      <alignment/>
    </xf>
    <xf numFmtId="3" fontId="15" fillId="0" borderId="16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49" fontId="5" fillId="38" borderId="16" xfId="0" applyNumberFormat="1" applyFont="1" applyFill="1" applyBorder="1" applyAlignment="1">
      <alignment horizontal="left"/>
    </xf>
    <xf numFmtId="3" fontId="5" fillId="38" borderId="16" xfId="0" applyNumberFormat="1" applyFont="1" applyFill="1" applyBorder="1" applyAlignment="1">
      <alignment/>
    </xf>
    <xf numFmtId="0" fontId="5" fillId="38" borderId="16" xfId="0" applyFont="1" applyFill="1" applyBorder="1" applyAlignment="1">
      <alignment/>
    </xf>
    <xf numFmtId="0" fontId="5" fillId="38" borderId="16" xfId="0" applyFont="1" applyFill="1" applyBorder="1" applyAlignment="1">
      <alignment horizontal="center"/>
    </xf>
    <xf numFmtId="4" fontId="5" fillId="38" borderId="16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5" fillId="38" borderId="16" xfId="0" applyFont="1" applyFill="1" applyBorder="1" applyAlignment="1">
      <alignment horizontal="left"/>
    </xf>
    <xf numFmtId="0" fontId="11" fillId="0" borderId="16" xfId="0" applyFont="1" applyBorder="1" applyAlignment="1">
      <alignment/>
    </xf>
    <xf numFmtId="0" fontId="15" fillId="0" borderId="16" xfId="0" applyFont="1" applyBorder="1" applyAlignment="1">
      <alignment/>
    </xf>
    <xf numFmtId="3" fontId="15" fillId="0" borderId="16" xfId="0" applyNumberFormat="1" applyFont="1" applyBorder="1" applyAlignment="1">
      <alignment/>
    </xf>
    <xf numFmtId="0" fontId="6" fillId="0" borderId="16" xfId="0" applyFont="1" applyBorder="1" applyAlignment="1">
      <alignment wrapText="1"/>
    </xf>
    <xf numFmtId="3" fontId="5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Fill="1" applyBorder="1" applyAlignment="1">
      <alignment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9" fontId="6" fillId="0" borderId="16" xfId="0" applyNumberFormat="1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2" fillId="0" borderId="23" xfId="0" applyFont="1" applyBorder="1" applyAlignment="1">
      <alignment/>
    </xf>
    <xf numFmtId="49" fontId="6" fillId="0" borderId="22" xfId="0" applyNumberFormat="1" applyFont="1" applyBorder="1" applyAlignment="1">
      <alignment horizontal="left"/>
    </xf>
    <xf numFmtId="0" fontId="7" fillId="0" borderId="11" xfId="0" applyFont="1" applyBorder="1" applyAlignment="1">
      <alignment vertical="top" readingOrder="1"/>
    </xf>
    <xf numFmtId="0" fontId="0" fillId="0" borderId="17" xfId="0" applyBorder="1" applyAlignment="1">
      <alignment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49" fontId="6" fillId="0" borderId="22" xfId="0" applyNumberFormat="1" applyFont="1" applyBorder="1" applyAlignment="1">
      <alignment/>
    </xf>
    <xf numFmtId="49" fontId="6" fillId="35" borderId="22" xfId="0" applyNumberFormat="1" applyFont="1" applyFill="1" applyBorder="1" applyAlignment="1">
      <alignment horizontal="left"/>
    </xf>
    <xf numFmtId="49" fontId="6" fillId="0" borderId="22" xfId="0" applyNumberFormat="1" applyFont="1" applyFill="1" applyBorder="1" applyAlignment="1">
      <alignment horizontal="left"/>
    </xf>
    <xf numFmtId="49" fontId="6" fillId="0" borderId="11" xfId="0" applyNumberFormat="1" applyFont="1" applyBorder="1" applyAlignment="1">
      <alignment/>
    </xf>
    <xf numFmtId="0" fontId="7" fillId="0" borderId="11" xfId="0" applyFont="1" applyBorder="1" applyAlignment="1">
      <alignment vertical="top"/>
    </xf>
    <xf numFmtId="49" fontId="6" fillId="0" borderId="20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7" fillId="0" borderId="20" xfId="0" applyFont="1" applyBorder="1" applyAlignment="1">
      <alignment vertical="top"/>
    </xf>
    <xf numFmtId="49" fontId="6" fillId="0" borderId="14" xfId="0" applyNumberFormat="1" applyFont="1" applyBorder="1" applyAlignment="1">
      <alignment/>
    </xf>
    <xf numFmtId="0" fontId="0" fillId="0" borderId="18" xfId="0" applyBorder="1" applyAlignment="1">
      <alignment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/>
    </xf>
    <xf numFmtId="0" fontId="7" fillId="0" borderId="22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49" fontId="5" fillId="0" borderId="14" xfId="0" applyNumberFormat="1" applyFont="1" applyFill="1" applyBorder="1" applyAlignment="1">
      <alignment/>
    </xf>
    <xf numFmtId="0" fontId="7" fillId="0" borderId="11" xfId="0" applyFont="1" applyBorder="1" applyAlignment="1">
      <alignment vertical="top" wrapText="1" readingOrder="1"/>
    </xf>
    <xf numFmtId="0" fontId="5" fillId="0" borderId="22" xfId="0" applyFont="1" applyBorder="1" applyAlignment="1">
      <alignment/>
    </xf>
    <xf numFmtId="0" fontId="11" fillId="0" borderId="10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49" fontId="6" fillId="0" borderId="14" xfId="0" applyNumberFormat="1" applyFont="1" applyBorder="1" applyAlignment="1">
      <alignment/>
    </xf>
    <xf numFmtId="49" fontId="6" fillId="0" borderId="18" xfId="0" applyNumberFormat="1" applyFont="1" applyBorder="1" applyAlignment="1">
      <alignment/>
    </xf>
    <xf numFmtId="49" fontId="6" fillId="0" borderId="15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2" fontId="6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11" fillId="0" borderId="12" xfId="0" applyFont="1" applyFill="1" applyBorder="1" applyAlignment="1">
      <alignment horizontal="center" wrapText="1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8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15" xfId="0" applyFont="1" applyBorder="1" applyAlignment="1">
      <alignment/>
    </xf>
    <xf numFmtId="3" fontId="11" fillId="0" borderId="23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0" fontId="13" fillId="0" borderId="22" xfId="0" applyFont="1" applyBorder="1" applyAlignment="1">
      <alignment horizontal="left"/>
    </xf>
    <xf numFmtId="0" fontId="13" fillId="0" borderId="11" xfId="0" applyFont="1" applyBorder="1" applyAlignment="1">
      <alignment/>
    </xf>
    <xf numFmtId="0" fontId="13" fillId="0" borderId="17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2" xfId="0" applyFont="1" applyBorder="1" applyAlignment="1">
      <alignment/>
    </xf>
    <xf numFmtId="0" fontId="13" fillId="0" borderId="22" xfId="0" applyFont="1" applyFill="1" applyBorder="1" applyAlignment="1">
      <alignment/>
    </xf>
    <xf numFmtId="0" fontId="13" fillId="0" borderId="21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3" xfId="0" applyBorder="1" applyAlignment="1">
      <alignment horizontal="center"/>
    </xf>
    <xf numFmtId="0" fontId="13" fillId="0" borderId="16" xfId="0" applyFont="1" applyBorder="1" applyAlignment="1">
      <alignment horizontal="left"/>
    </xf>
    <xf numFmtId="0" fontId="6" fillId="0" borderId="23" xfId="0" applyFont="1" applyBorder="1" applyAlignment="1">
      <alignment/>
    </xf>
    <xf numFmtId="0" fontId="35" fillId="0" borderId="16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1" xfId="0" applyFont="1" applyBorder="1" applyAlignment="1">
      <alignment/>
    </xf>
    <xf numFmtId="0" fontId="5" fillId="0" borderId="0" xfId="0" applyFont="1" applyBorder="1" applyAlignment="1">
      <alignment horizontal="righ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6"/>
  <sheetViews>
    <sheetView tabSelected="1" workbookViewId="0" topLeftCell="A1">
      <selection activeCell="B7" sqref="B7"/>
    </sheetView>
  </sheetViews>
  <sheetFormatPr defaultColWidth="9.140625" defaultRowHeight="12.75"/>
  <cols>
    <col min="1" max="1" width="6.57421875" style="0" customWidth="1"/>
    <col min="2" max="2" width="45.8515625" style="0" customWidth="1"/>
    <col min="3" max="3" width="8.57421875" style="0" hidden="1" customWidth="1"/>
    <col min="4" max="4" width="0" style="2" hidden="1" customWidth="1"/>
    <col min="5" max="5" width="7.00390625" style="2" customWidth="1"/>
    <col min="6" max="6" width="12.28125" style="0" customWidth="1"/>
    <col min="7" max="9" width="12.421875" style="0" customWidth="1"/>
    <col min="10" max="10" width="11.7109375" style="0" customWidth="1"/>
  </cols>
  <sheetData>
    <row r="1" spans="1:15" ht="14.25">
      <c r="A1" s="200" t="s">
        <v>487</v>
      </c>
      <c r="B1" s="200"/>
      <c r="C1" s="200"/>
      <c r="D1" s="200"/>
      <c r="E1" s="200"/>
      <c r="F1" s="200"/>
      <c r="G1" s="200"/>
      <c r="H1" s="200"/>
      <c r="I1" s="200"/>
      <c r="J1" s="200" t="s">
        <v>488</v>
      </c>
      <c r="K1" s="200"/>
      <c r="L1" s="200"/>
      <c r="M1" s="200"/>
      <c r="N1" s="200"/>
      <c r="O1" s="200"/>
    </row>
    <row r="2" spans="1:15" ht="14.25">
      <c r="A2" s="200" t="s">
        <v>489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1:15" ht="14.25">
      <c r="A3" s="200" t="s">
        <v>557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</row>
    <row r="4" spans="1:15" ht="14.2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</row>
    <row r="5" spans="1:15" ht="14.25" customHeight="1">
      <c r="A5" s="4"/>
      <c r="B5" s="345" t="s">
        <v>432</v>
      </c>
      <c r="C5" s="345"/>
      <c r="D5" s="345"/>
      <c r="E5" s="345"/>
      <c r="F5" s="345"/>
      <c r="G5" s="345"/>
      <c r="H5" s="345"/>
      <c r="I5" s="200"/>
      <c r="J5" s="200"/>
      <c r="K5" s="200"/>
      <c r="L5" s="200"/>
      <c r="M5" s="200"/>
      <c r="N5" s="200"/>
      <c r="O5" s="200"/>
    </row>
    <row r="6" spans="1:15" ht="14.25">
      <c r="A6" s="6"/>
      <c r="B6" s="200" t="s">
        <v>304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</row>
    <row r="7" spans="1:15" ht="14.25">
      <c r="A7" s="6"/>
      <c r="B7" s="200"/>
      <c r="C7" s="200"/>
      <c r="D7" s="200"/>
      <c r="E7" s="200" t="s">
        <v>433</v>
      </c>
      <c r="F7" s="200"/>
      <c r="G7" s="200"/>
      <c r="H7" s="200"/>
      <c r="I7" s="200"/>
      <c r="J7" s="200"/>
      <c r="K7" s="200"/>
      <c r="L7" s="200"/>
      <c r="M7" s="200"/>
      <c r="N7" s="200"/>
      <c r="O7" s="200"/>
    </row>
    <row r="8" spans="1:15" ht="14.25">
      <c r="A8" s="6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</row>
    <row r="9" spans="1:15" ht="14.25">
      <c r="A9" s="200" t="s">
        <v>105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</row>
    <row r="10" spans="1:15" ht="14.25">
      <c r="A10" s="200" t="s">
        <v>434</v>
      </c>
      <c r="B10" s="200"/>
      <c r="C10" s="200"/>
      <c r="D10" s="200"/>
      <c r="E10"/>
      <c r="K10" s="200"/>
      <c r="L10" s="200"/>
      <c r="N10" s="200"/>
      <c r="O10" s="200"/>
    </row>
    <row r="11" spans="1:15" ht="14.25">
      <c r="A11" s="200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</row>
    <row r="12" spans="1:15" ht="14.25">
      <c r="A12" s="200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</row>
    <row r="13" spans="1:15" ht="14.25">
      <c r="A13" s="7" t="s">
        <v>178</v>
      </c>
      <c r="B13" s="200" t="s">
        <v>179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</row>
    <row r="14" spans="1:15" ht="14.25">
      <c r="A14" s="200"/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</row>
    <row r="15" spans="1:15" ht="14.25">
      <c r="A15" s="200"/>
      <c r="B15" s="6"/>
      <c r="C15" s="8" t="s">
        <v>104</v>
      </c>
      <c r="D15" s="8" t="s">
        <v>110</v>
      </c>
      <c r="E15" s="9"/>
      <c r="F15" s="10" t="s">
        <v>479</v>
      </c>
      <c r="G15" s="10" t="s">
        <v>420</v>
      </c>
      <c r="H15" s="10" t="s">
        <v>479</v>
      </c>
      <c r="I15" s="10" t="s">
        <v>305</v>
      </c>
      <c r="J15" s="10" t="s">
        <v>305</v>
      </c>
      <c r="K15" s="200"/>
      <c r="L15" s="200"/>
      <c r="M15" s="200"/>
      <c r="N15" s="200"/>
      <c r="O15" s="200"/>
    </row>
    <row r="16" spans="1:15" ht="14.25">
      <c r="A16" s="205" t="s">
        <v>174</v>
      </c>
      <c r="B16" s="205" t="s">
        <v>175</v>
      </c>
      <c r="C16" s="12">
        <v>2011</v>
      </c>
      <c r="D16" s="12">
        <v>2012</v>
      </c>
      <c r="E16" s="13"/>
      <c r="F16" s="347" t="s">
        <v>480</v>
      </c>
      <c r="G16" s="14">
        <v>2017</v>
      </c>
      <c r="H16" s="347" t="s">
        <v>481</v>
      </c>
      <c r="I16" s="14" t="s">
        <v>307</v>
      </c>
      <c r="J16" s="14" t="s">
        <v>308</v>
      </c>
      <c r="K16" s="200"/>
      <c r="L16" s="200"/>
      <c r="M16" s="200"/>
      <c r="N16" s="200"/>
      <c r="O16" s="200"/>
    </row>
    <row r="17" spans="1:15" ht="14.25">
      <c r="A17" s="205">
        <v>1</v>
      </c>
      <c r="B17" s="205">
        <v>2</v>
      </c>
      <c r="C17" s="12"/>
      <c r="D17" s="12"/>
      <c r="E17" s="13"/>
      <c r="F17" s="14">
        <v>3</v>
      </c>
      <c r="G17" s="14">
        <v>4</v>
      </c>
      <c r="H17" s="347" t="s">
        <v>306</v>
      </c>
      <c r="I17" s="14">
        <v>6</v>
      </c>
      <c r="J17" s="14">
        <v>7</v>
      </c>
      <c r="K17" s="200"/>
      <c r="L17" s="200"/>
      <c r="M17" s="200"/>
      <c r="N17" s="200"/>
      <c r="O17" s="200"/>
    </row>
    <row r="18" spans="1:15" ht="14.25">
      <c r="A18" s="240">
        <v>6</v>
      </c>
      <c r="B18" s="205" t="s">
        <v>228</v>
      </c>
      <c r="C18" s="241">
        <v>2713600</v>
      </c>
      <c r="D18" s="241">
        <v>1182301</v>
      </c>
      <c r="E18" s="241"/>
      <c r="F18" s="241">
        <v>2463756</v>
      </c>
      <c r="G18" s="241">
        <v>5126499</v>
      </c>
      <c r="H18" s="241">
        <f>H48</f>
        <v>3021652</v>
      </c>
      <c r="I18" s="400">
        <f>H18/G18*100</f>
        <v>58.941823650019245</v>
      </c>
      <c r="J18" s="400">
        <f>H18/F18*100</f>
        <v>122.64412547346409</v>
      </c>
      <c r="K18" s="200"/>
      <c r="L18" s="200"/>
      <c r="M18" s="200"/>
      <c r="N18" s="200"/>
      <c r="O18" s="200"/>
    </row>
    <row r="19" spans="1:15" ht="14.25">
      <c r="A19" s="240">
        <v>7</v>
      </c>
      <c r="B19" s="205" t="s">
        <v>229</v>
      </c>
      <c r="C19" s="241">
        <v>23500</v>
      </c>
      <c r="D19" s="241">
        <v>3120</v>
      </c>
      <c r="E19" s="241"/>
      <c r="F19" s="241">
        <v>37240</v>
      </c>
      <c r="G19" s="241">
        <v>300000</v>
      </c>
      <c r="H19" s="241">
        <f>H98</f>
        <v>7783</v>
      </c>
      <c r="I19" s="400">
        <f>H19/G19*100</f>
        <v>2.594333333333333</v>
      </c>
      <c r="J19" s="400">
        <f>H19/F19*100</f>
        <v>20.899570354457573</v>
      </c>
      <c r="K19" s="200"/>
      <c r="L19" s="200"/>
      <c r="M19" s="200"/>
      <c r="N19" s="200"/>
      <c r="O19" s="200"/>
    </row>
    <row r="20" spans="1:15" ht="14.25">
      <c r="A20" s="242"/>
      <c r="B20" s="17" t="s">
        <v>55</v>
      </c>
      <c r="C20" s="20">
        <f>SUM(C18:C19)</f>
        <v>2737100</v>
      </c>
      <c r="D20" s="20">
        <v>1185421</v>
      </c>
      <c r="E20" s="20"/>
      <c r="F20" s="241">
        <f>SUM(F18:F19)</f>
        <v>2500996</v>
      </c>
      <c r="G20" s="241">
        <f>SUM(G18:G19)</f>
        <v>5426499</v>
      </c>
      <c r="H20" s="241">
        <f>SUM(H18:H19)</f>
        <v>3029435</v>
      </c>
      <c r="I20" s="400">
        <f>H20/G20*100</f>
        <v>55.82669415400242</v>
      </c>
      <c r="J20" s="400">
        <f>H20/F20*100</f>
        <v>121.12914214976753</v>
      </c>
      <c r="K20" s="200"/>
      <c r="L20" s="200"/>
      <c r="M20" s="200"/>
      <c r="N20" s="200"/>
      <c r="O20" s="200"/>
    </row>
    <row r="21" spans="1:15" ht="14.25">
      <c r="A21" s="243"/>
      <c r="B21" s="22"/>
      <c r="C21" s="200"/>
      <c r="D21" s="200"/>
      <c r="E21" s="200"/>
      <c r="F21" s="232"/>
      <c r="G21" s="232"/>
      <c r="H21" s="232"/>
      <c r="I21" s="232"/>
      <c r="J21" s="232"/>
      <c r="K21" s="200"/>
      <c r="L21" s="200"/>
      <c r="M21" s="200"/>
      <c r="N21" s="200"/>
      <c r="O21" s="200"/>
    </row>
    <row r="22" spans="1:15" ht="14.25">
      <c r="A22" s="240">
        <v>3</v>
      </c>
      <c r="B22" s="205" t="s">
        <v>230</v>
      </c>
      <c r="C22" s="241">
        <v>1536600</v>
      </c>
      <c r="D22" s="241">
        <v>1187073</v>
      </c>
      <c r="E22" s="241"/>
      <c r="F22" s="241">
        <v>1135025</v>
      </c>
      <c r="G22" s="241">
        <v>2738499</v>
      </c>
      <c r="H22" s="241">
        <f>H124</f>
        <v>1877721</v>
      </c>
      <c r="I22" s="400">
        <f>H22/G22*100</f>
        <v>68.56752549480574</v>
      </c>
      <c r="J22" s="400">
        <f>H22/F22*100</f>
        <v>165.4343296403163</v>
      </c>
      <c r="K22" s="200"/>
      <c r="L22" s="200"/>
      <c r="M22" s="200"/>
      <c r="N22" s="200"/>
      <c r="O22" s="200"/>
    </row>
    <row r="23" spans="1:15" ht="14.25">
      <c r="A23" s="240">
        <v>4</v>
      </c>
      <c r="B23" s="205" t="s">
        <v>231</v>
      </c>
      <c r="C23" s="241">
        <v>1200500</v>
      </c>
      <c r="D23" s="241">
        <v>331916</v>
      </c>
      <c r="E23" s="241"/>
      <c r="F23" s="241">
        <v>1151733</v>
      </c>
      <c r="G23" s="241">
        <v>2538000</v>
      </c>
      <c r="H23" s="241">
        <f>H190</f>
        <v>1326382</v>
      </c>
      <c r="I23" s="400">
        <f>H23/G23*100</f>
        <v>52.260914105594956</v>
      </c>
      <c r="J23" s="400">
        <f>H23/F23*100</f>
        <v>115.1640180493222</v>
      </c>
      <c r="K23" s="200"/>
      <c r="L23" s="200"/>
      <c r="M23" s="200"/>
      <c r="N23" s="200"/>
      <c r="O23" s="200"/>
    </row>
    <row r="24" spans="1:15" ht="14.25">
      <c r="A24" s="242"/>
      <c r="B24" s="17" t="s">
        <v>56</v>
      </c>
      <c r="C24" s="20">
        <v>2737100</v>
      </c>
      <c r="D24" s="20">
        <v>1518989</v>
      </c>
      <c r="E24" s="20"/>
      <c r="F24" s="241">
        <f>SUM(F22:F23)</f>
        <v>2286758</v>
      </c>
      <c r="G24" s="241">
        <f>SUM(G22:G23)</f>
        <v>5276499</v>
      </c>
      <c r="H24" s="241">
        <f>H22+H23</f>
        <v>3204103</v>
      </c>
      <c r="I24" s="400">
        <f>H24/G24*100</f>
        <v>60.72403311362326</v>
      </c>
      <c r="J24" s="400">
        <f>H24/F24*100</f>
        <v>140.1155259979412</v>
      </c>
      <c r="K24" s="200"/>
      <c r="L24" s="200"/>
      <c r="M24" s="200"/>
      <c r="N24" s="200"/>
      <c r="O24" s="200"/>
    </row>
    <row r="25" spans="1:15" ht="14.25">
      <c r="A25" s="243"/>
      <c r="B25" s="22"/>
      <c r="C25" s="200"/>
      <c r="D25" s="200"/>
      <c r="E25" s="200"/>
      <c r="G25" s="232"/>
      <c r="H25" s="232"/>
      <c r="I25" s="232"/>
      <c r="J25" s="232"/>
      <c r="K25" s="200"/>
      <c r="L25" s="200"/>
      <c r="M25" s="200"/>
      <c r="N25" s="200"/>
      <c r="O25" s="200"/>
    </row>
    <row r="26" spans="1:15" ht="14.25">
      <c r="A26" s="242"/>
      <c r="B26" s="17" t="s">
        <v>37</v>
      </c>
      <c r="C26" s="17">
        <v>0</v>
      </c>
      <c r="D26" s="20">
        <v>-333568</v>
      </c>
      <c r="E26" s="20"/>
      <c r="F26" s="241">
        <f>F20-F24</f>
        <v>214238</v>
      </c>
      <c r="G26" s="241">
        <v>150000</v>
      </c>
      <c r="H26" s="241">
        <f>H20-H24</f>
        <v>-174668</v>
      </c>
      <c r="I26" s="400">
        <f>H26/G26*100</f>
        <v>-116.44533333333334</v>
      </c>
      <c r="J26" s="400">
        <f>H26/F26*100</f>
        <v>-81.52988732157694</v>
      </c>
      <c r="K26" s="200"/>
      <c r="L26" s="200"/>
      <c r="M26" s="200"/>
      <c r="N26" s="200"/>
      <c r="O26" s="200"/>
    </row>
    <row r="27" spans="1:15" ht="14.25">
      <c r="A27" s="243"/>
      <c r="B27" s="200"/>
      <c r="C27" s="200"/>
      <c r="D27" s="200"/>
      <c r="E27" s="200"/>
      <c r="F27" s="232"/>
      <c r="G27" s="232"/>
      <c r="H27" s="232"/>
      <c r="I27" s="232"/>
      <c r="J27" s="232"/>
      <c r="K27" s="200"/>
      <c r="L27" s="200"/>
      <c r="M27" s="200"/>
      <c r="N27" s="200"/>
      <c r="O27" s="200"/>
    </row>
    <row r="28" spans="1:15" ht="14.25">
      <c r="A28" s="7" t="s">
        <v>177</v>
      </c>
      <c r="B28" s="6" t="s">
        <v>176</v>
      </c>
      <c r="C28" s="200"/>
      <c r="D28" s="200"/>
      <c r="E28" s="200"/>
      <c r="F28" s="232"/>
      <c r="G28" s="232"/>
      <c r="H28" s="232"/>
      <c r="I28" s="232"/>
      <c r="J28" s="232"/>
      <c r="K28" s="200"/>
      <c r="L28" s="200"/>
      <c r="M28" s="200"/>
      <c r="N28" s="200"/>
      <c r="O28" s="200"/>
    </row>
    <row r="29" spans="1:15" ht="14.25">
      <c r="A29" s="243"/>
      <c r="B29" s="200"/>
      <c r="C29" s="200"/>
      <c r="D29" s="200"/>
      <c r="E29" s="200"/>
      <c r="F29" s="232"/>
      <c r="G29" s="232"/>
      <c r="H29" s="232"/>
      <c r="I29" s="232"/>
      <c r="J29" s="232"/>
      <c r="K29" s="200"/>
      <c r="L29" s="200"/>
      <c r="M29" s="200"/>
      <c r="N29" s="200"/>
      <c r="O29" s="200"/>
    </row>
    <row r="30" spans="1:15" ht="14.25">
      <c r="A30" s="240">
        <v>8</v>
      </c>
      <c r="B30" s="205" t="s">
        <v>475</v>
      </c>
      <c r="C30" s="205">
        <v>0</v>
      </c>
      <c r="D30" s="241">
        <v>-96191</v>
      </c>
      <c r="E30" s="241"/>
      <c r="F30" s="241">
        <v>0</v>
      </c>
      <c r="G30" s="241">
        <v>0</v>
      </c>
      <c r="H30" s="241">
        <v>10248</v>
      </c>
      <c r="I30" s="400">
        <v>0</v>
      </c>
      <c r="J30" s="400">
        <v>0</v>
      </c>
      <c r="K30" s="200"/>
      <c r="L30" s="200"/>
      <c r="M30" s="200"/>
      <c r="N30" s="200"/>
      <c r="O30" s="200"/>
    </row>
    <row r="31" spans="1:15" ht="14.25">
      <c r="A31" s="242"/>
      <c r="B31" s="17" t="s">
        <v>38</v>
      </c>
      <c r="C31" s="205">
        <v>0</v>
      </c>
      <c r="D31" s="241">
        <v>-429759</v>
      </c>
      <c r="E31" s="241"/>
      <c r="F31" s="241">
        <v>0</v>
      </c>
      <c r="G31" s="241">
        <v>0</v>
      </c>
      <c r="H31" s="241">
        <v>10248</v>
      </c>
      <c r="I31" s="241"/>
      <c r="J31" s="241"/>
      <c r="K31" s="200"/>
      <c r="L31" s="200"/>
      <c r="M31" s="200"/>
      <c r="N31" s="200"/>
      <c r="O31" s="200"/>
    </row>
    <row r="32" spans="1:15" ht="14.25">
      <c r="A32" s="242"/>
      <c r="B32" s="22"/>
      <c r="C32" s="346"/>
      <c r="D32" s="385"/>
      <c r="E32" s="385"/>
      <c r="F32" s="385"/>
      <c r="G32" s="385"/>
      <c r="H32" s="385"/>
      <c r="I32" s="385"/>
      <c r="J32" s="385"/>
      <c r="K32" s="200"/>
      <c r="L32" s="200"/>
      <c r="M32" s="200"/>
      <c r="N32" s="200"/>
      <c r="O32" s="200"/>
    </row>
    <row r="33" spans="1:15" ht="14.25">
      <c r="A33" s="240" t="s">
        <v>476</v>
      </c>
      <c r="B33" s="441" t="s">
        <v>477</v>
      </c>
      <c r="C33" s="442"/>
      <c r="D33" s="443"/>
      <c r="E33" s="443"/>
      <c r="F33" s="241"/>
      <c r="G33" s="241"/>
      <c r="H33" s="241"/>
      <c r="I33" s="241"/>
      <c r="J33" s="241"/>
      <c r="K33" s="200"/>
      <c r="L33" s="200"/>
      <c r="M33" s="200"/>
      <c r="N33" s="200"/>
      <c r="O33" s="200"/>
    </row>
    <row r="34" spans="1:15" ht="13.5" customHeight="1">
      <c r="A34" s="240">
        <v>92</v>
      </c>
      <c r="B34" s="441" t="s">
        <v>477</v>
      </c>
      <c r="C34" s="205"/>
      <c r="D34" s="241"/>
      <c r="E34" s="241"/>
      <c r="F34" s="241">
        <v>-578292</v>
      </c>
      <c r="G34" s="241">
        <v>-150000</v>
      </c>
      <c r="H34" s="241">
        <v>-364053</v>
      </c>
      <c r="I34" s="241"/>
      <c r="J34" s="241"/>
      <c r="K34" s="200"/>
      <c r="L34" s="200"/>
      <c r="M34" s="200"/>
      <c r="N34" s="200"/>
      <c r="O34" s="200"/>
    </row>
    <row r="35" spans="1:15" ht="27.75" customHeight="1">
      <c r="A35" s="240"/>
      <c r="B35" s="444" t="s">
        <v>478</v>
      </c>
      <c r="C35" s="444"/>
      <c r="D35" s="444"/>
      <c r="E35" s="444"/>
      <c r="F35" s="445">
        <v>-364053</v>
      </c>
      <c r="G35" s="446">
        <v>0</v>
      </c>
      <c r="H35" s="241">
        <v>-528473</v>
      </c>
      <c r="I35" s="241"/>
      <c r="J35" s="241"/>
      <c r="K35" s="200"/>
      <c r="L35" s="200"/>
      <c r="M35" s="200"/>
      <c r="N35" s="200"/>
      <c r="O35" s="200"/>
    </row>
    <row r="36" spans="1:15" ht="14.25">
      <c r="A36" s="200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</row>
    <row r="37" spans="1:15" ht="14.25">
      <c r="A37" s="200"/>
      <c r="B37" s="6" t="s">
        <v>180</v>
      </c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</row>
    <row r="38" spans="1:15" ht="14.25">
      <c r="A38" s="200" t="s">
        <v>227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</row>
    <row r="39" spans="1:15" ht="14.25">
      <c r="A39" s="200" t="s">
        <v>486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</row>
    <row r="40" spans="1:15" ht="14.25">
      <c r="A40" s="200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</row>
    <row r="41" spans="1:15" ht="14.25">
      <c r="A41" s="200"/>
      <c r="B41" s="447" t="s">
        <v>529</v>
      </c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</row>
    <row r="42" spans="1:15" ht="14.25">
      <c r="A42" s="200"/>
      <c r="B42" s="448" t="s">
        <v>530</v>
      </c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</row>
    <row r="43" spans="1:15" ht="14.25">
      <c r="A43" s="200"/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</row>
    <row r="44" spans="1:15" ht="14.25">
      <c r="A44" s="25" t="s">
        <v>28</v>
      </c>
      <c r="B44" s="26" t="s">
        <v>97</v>
      </c>
      <c r="C44" s="27"/>
      <c r="D44" s="8" t="s">
        <v>96</v>
      </c>
      <c r="E44" s="8" t="s">
        <v>116</v>
      </c>
      <c r="F44" s="10" t="s">
        <v>479</v>
      </c>
      <c r="G44" s="10" t="s">
        <v>421</v>
      </c>
      <c r="H44" s="10" t="s">
        <v>479</v>
      </c>
      <c r="I44" s="10" t="s">
        <v>305</v>
      </c>
      <c r="J44" s="10" t="s">
        <v>305</v>
      </c>
      <c r="K44" s="200"/>
      <c r="L44" s="200"/>
      <c r="M44" s="200"/>
      <c r="N44" s="200"/>
      <c r="O44" s="200"/>
    </row>
    <row r="45" spans="1:15" ht="14.25">
      <c r="A45" s="28"/>
      <c r="B45" s="29"/>
      <c r="C45" s="30"/>
      <c r="D45" s="12"/>
      <c r="E45" s="12"/>
      <c r="F45" s="347" t="s">
        <v>480</v>
      </c>
      <c r="G45" s="14">
        <v>2017</v>
      </c>
      <c r="H45" s="347" t="s">
        <v>481</v>
      </c>
      <c r="I45" s="14" t="s">
        <v>414</v>
      </c>
      <c r="J45" s="14" t="s">
        <v>413</v>
      </c>
      <c r="K45" s="200"/>
      <c r="L45" s="200"/>
      <c r="M45" s="200"/>
      <c r="N45" s="200"/>
      <c r="O45" s="200"/>
    </row>
    <row r="46" spans="1:15" ht="14.25">
      <c r="A46" s="240">
        <v>1</v>
      </c>
      <c r="B46" s="240">
        <v>2</v>
      </c>
      <c r="C46" s="240"/>
      <c r="D46" s="240">
        <v>8</v>
      </c>
      <c r="E46" s="240">
        <v>3</v>
      </c>
      <c r="F46" s="204">
        <v>4</v>
      </c>
      <c r="G46" s="204">
        <v>5</v>
      </c>
      <c r="H46" s="204">
        <v>6</v>
      </c>
      <c r="I46" s="204">
        <v>7</v>
      </c>
      <c r="J46" s="204">
        <v>8</v>
      </c>
      <c r="K46" s="200"/>
      <c r="L46" s="200"/>
      <c r="M46" s="200"/>
      <c r="N46" s="200"/>
      <c r="O46" s="200"/>
    </row>
    <row r="47" spans="1:15" ht="14.25">
      <c r="A47" s="200"/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</row>
    <row r="48" spans="1:15" ht="14.25">
      <c r="A48" s="201">
        <v>6</v>
      </c>
      <c r="B48" s="241" t="s">
        <v>0</v>
      </c>
      <c r="C48" s="241"/>
      <c r="D48" s="241"/>
      <c r="E48" s="241"/>
      <c r="F48" s="241">
        <f>F50+F61+F72+F83+F93</f>
        <v>2463756</v>
      </c>
      <c r="G48" s="241">
        <f>G50+G61+G72+G83+G93</f>
        <v>5126499</v>
      </c>
      <c r="H48" s="241">
        <f>H50+H61+H72+H83+H93</f>
        <v>3021652</v>
      </c>
      <c r="I48" s="400">
        <f>H48/G48*100</f>
        <v>58.941823650019245</v>
      </c>
      <c r="J48" s="400">
        <f>H48/F48*100</f>
        <v>122.64412547346409</v>
      </c>
      <c r="K48" s="200"/>
      <c r="L48" s="200"/>
      <c r="M48" s="200"/>
      <c r="N48" s="200"/>
      <c r="O48" s="200"/>
    </row>
    <row r="49" spans="1:15" ht="14.25">
      <c r="A49" s="232"/>
      <c r="B49" s="232"/>
      <c r="C49" s="232"/>
      <c r="D49" s="232"/>
      <c r="E49" s="244"/>
      <c r="F49" s="232"/>
      <c r="G49" s="232"/>
      <c r="H49" s="232"/>
      <c r="I49" s="232"/>
      <c r="J49" s="232"/>
      <c r="K49" s="200"/>
      <c r="L49" s="200"/>
      <c r="M49" s="200"/>
      <c r="N49" s="200"/>
      <c r="O49" s="200"/>
    </row>
    <row r="50" spans="1:15" ht="14.25">
      <c r="A50" s="245">
        <v>61</v>
      </c>
      <c r="B50" s="246" t="s">
        <v>98</v>
      </c>
      <c r="C50" s="246"/>
      <c r="D50" s="246">
        <f>SUM(D52:D59)</f>
        <v>399576</v>
      </c>
      <c r="E50" s="247"/>
      <c r="F50" s="246">
        <f>F52+F56+F59</f>
        <v>283014</v>
      </c>
      <c r="G50" s="246">
        <v>552000</v>
      </c>
      <c r="H50" s="246">
        <f>H52+H56+H59</f>
        <v>202973</v>
      </c>
      <c r="I50" s="401">
        <f>H50/G50*100</f>
        <v>36.770471014492756</v>
      </c>
      <c r="J50" s="401">
        <f>H50/F50*100</f>
        <v>71.7183602224625</v>
      </c>
      <c r="K50" s="200"/>
      <c r="L50" s="200"/>
      <c r="M50" s="200"/>
      <c r="N50" s="200"/>
      <c r="O50" s="200"/>
    </row>
    <row r="51" spans="1:15" ht="14.25">
      <c r="A51" s="232"/>
      <c r="B51" s="232"/>
      <c r="C51" s="232"/>
      <c r="D51" s="232"/>
      <c r="E51" s="244"/>
      <c r="F51" s="232"/>
      <c r="G51" s="232"/>
      <c r="H51" s="232"/>
      <c r="I51" s="232"/>
      <c r="J51" s="232"/>
      <c r="K51" s="200"/>
      <c r="L51" s="200"/>
      <c r="M51" s="200"/>
      <c r="N51" s="200"/>
      <c r="O51" s="200"/>
    </row>
    <row r="52" spans="1:15" ht="14.25">
      <c r="A52" s="248">
        <v>611</v>
      </c>
      <c r="B52" s="232" t="s">
        <v>99</v>
      </c>
      <c r="C52" s="232"/>
      <c r="D52" s="232">
        <v>386415</v>
      </c>
      <c r="E52" s="244">
        <v>11</v>
      </c>
      <c r="F52" s="232">
        <v>264343</v>
      </c>
      <c r="G52" s="232">
        <v>500000</v>
      </c>
      <c r="H52" s="232">
        <f>H53+H54+H55</f>
        <v>167003</v>
      </c>
      <c r="I52" s="402">
        <f>H52/G52*100</f>
        <v>33.400600000000004</v>
      </c>
      <c r="J52" s="402">
        <f>H52/F52*100</f>
        <v>63.176630362824056</v>
      </c>
      <c r="K52" s="200"/>
      <c r="L52" s="200"/>
      <c r="M52" s="200"/>
      <c r="N52" s="200"/>
      <c r="O52" s="200"/>
    </row>
    <row r="53" spans="1:15" ht="14.25">
      <c r="A53" s="348">
        <v>6111</v>
      </c>
      <c r="B53" s="232" t="s">
        <v>99</v>
      </c>
      <c r="C53" s="232"/>
      <c r="D53" s="232"/>
      <c r="E53" s="244"/>
      <c r="F53" s="232">
        <v>264094</v>
      </c>
      <c r="G53" s="232"/>
      <c r="H53" s="232">
        <v>252399</v>
      </c>
      <c r="I53" s="232"/>
      <c r="J53" s="402">
        <f aca="true" t="shared" si="0" ref="J53:J60">H53/F53*100</f>
        <v>95.57165251766416</v>
      </c>
      <c r="K53" s="200"/>
      <c r="L53" s="200"/>
      <c r="M53" s="200"/>
      <c r="N53" s="200"/>
      <c r="O53" s="200"/>
    </row>
    <row r="54" spans="1:15" ht="14.25">
      <c r="A54" s="348" t="s">
        <v>309</v>
      </c>
      <c r="B54" s="232" t="s">
        <v>310</v>
      </c>
      <c r="C54" s="232"/>
      <c r="D54" s="232"/>
      <c r="E54" s="244"/>
      <c r="F54" s="232">
        <v>249</v>
      </c>
      <c r="G54" s="232"/>
      <c r="H54" s="232">
        <v>336</v>
      </c>
      <c r="I54" s="232"/>
      <c r="J54" s="402">
        <f t="shared" si="0"/>
        <v>134.93975903614458</v>
      </c>
      <c r="K54" s="200"/>
      <c r="L54" s="200"/>
      <c r="M54" s="200"/>
      <c r="N54" s="200"/>
      <c r="O54" s="200"/>
    </row>
    <row r="55" spans="1:15" ht="14.25">
      <c r="A55" s="348" t="s">
        <v>462</v>
      </c>
      <c r="B55" s="232" t="s">
        <v>463</v>
      </c>
      <c r="C55" s="232"/>
      <c r="D55" s="232"/>
      <c r="E55" s="244"/>
      <c r="F55" s="232"/>
      <c r="G55" s="232"/>
      <c r="H55" s="232">
        <v>-85732</v>
      </c>
      <c r="I55" s="232"/>
      <c r="J55" s="402"/>
      <c r="K55" s="200"/>
      <c r="L55" s="200"/>
      <c r="M55" s="200"/>
      <c r="N55" s="200"/>
      <c r="O55" s="200"/>
    </row>
    <row r="56" spans="1:15" ht="14.25">
      <c r="A56" s="248">
        <v>613</v>
      </c>
      <c r="B56" s="232" t="s">
        <v>100</v>
      </c>
      <c r="C56" s="232"/>
      <c r="D56" s="232">
        <v>6502</v>
      </c>
      <c r="E56" s="244">
        <v>11</v>
      </c>
      <c r="F56" s="232">
        <v>13057</v>
      </c>
      <c r="G56" s="232">
        <v>30000</v>
      </c>
      <c r="H56" s="232">
        <f>H57+H58</f>
        <v>35066</v>
      </c>
      <c r="I56" s="402">
        <f>H56/G56*100</f>
        <v>116.88666666666667</v>
      </c>
      <c r="J56" s="402">
        <f t="shared" si="0"/>
        <v>268.56092517423605</v>
      </c>
      <c r="K56" s="200"/>
      <c r="L56" s="200"/>
      <c r="M56" s="200"/>
      <c r="N56" s="200"/>
      <c r="O56" s="200"/>
    </row>
    <row r="57" spans="1:15" ht="14.25">
      <c r="A57" s="348">
        <v>6131</v>
      </c>
      <c r="B57" s="232" t="s">
        <v>311</v>
      </c>
      <c r="C57" s="232"/>
      <c r="D57" s="232"/>
      <c r="E57" s="244"/>
      <c r="F57" s="232">
        <v>7550</v>
      </c>
      <c r="G57" s="232"/>
      <c r="H57" s="232">
        <v>9950</v>
      </c>
      <c r="I57" s="232"/>
      <c r="J57" s="402">
        <f t="shared" si="0"/>
        <v>131.78807947019868</v>
      </c>
      <c r="K57" s="200"/>
      <c r="L57" s="200"/>
      <c r="M57" s="200"/>
      <c r="N57" s="200"/>
      <c r="O57" s="200"/>
    </row>
    <row r="58" spans="1:15" ht="14.25">
      <c r="A58" s="348" t="s">
        <v>312</v>
      </c>
      <c r="B58" s="232" t="s">
        <v>313</v>
      </c>
      <c r="C58" s="232"/>
      <c r="D58" s="232"/>
      <c r="E58" s="244"/>
      <c r="F58" s="232">
        <v>5507</v>
      </c>
      <c r="G58" s="232"/>
      <c r="H58" s="232">
        <v>25116</v>
      </c>
      <c r="I58" s="402"/>
      <c r="J58" s="402">
        <f t="shared" si="0"/>
        <v>456.07408752496826</v>
      </c>
      <c r="K58" s="200"/>
      <c r="L58" s="200"/>
      <c r="M58" s="200"/>
      <c r="N58" s="200"/>
      <c r="O58" s="200"/>
    </row>
    <row r="59" spans="1:15" ht="14.25">
      <c r="A59" s="248">
        <v>614</v>
      </c>
      <c r="B59" s="232" t="s">
        <v>101</v>
      </c>
      <c r="C59" s="200"/>
      <c r="D59" s="232">
        <v>6659</v>
      </c>
      <c r="E59" s="244">
        <v>11</v>
      </c>
      <c r="F59" s="232">
        <v>5614</v>
      </c>
      <c r="G59" s="232">
        <v>22000</v>
      </c>
      <c r="H59" s="232">
        <f>H60</f>
        <v>904</v>
      </c>
      <c r="I59" s="402">
        <f>H59/G59*100</f>
        <v>4.1090909090909085</v>
      </c>
      <c r="J59" s="402">
        <f t="shared" si="0"/>
        <v>16.102600641254007</v>
      </c>
      <c r="K59" s="200"/>
      <c r="L59" s="200"/>
      <c r="M59" s="200"/>
      <c r="N59" s="200"/>
      <c r="O59" s="200"/>
    </row>
    <row r="60" spans="1:15" ht="14.25">
      <c r="A60" s="253">
        <v>6145</v>
      </c>
      <c r="B60" s="200" t="s">
        <v>314</v>
      </c>
      <c r="C60" s="200"/>
      <c r="D60" s="200"/>
      <c r="E60" s="243"/>
      <c r="F60" s="232">
        <v>5614</v>
      </c>
      <c r="G60" s="232"/>
      <c r="H60" s="232">
        <v>904</v>
      </c>
      <c r="I60" s="232"/>
      <c r="J60" s="402">
        <f t="shared" si="0"/>
        <v>16.102600641254007</v>
      </c>
      <c r="K60" s="200"/>
      <c r="L60" s="200"/>
      <c r="M60" s="200"/>
      <c r="N60" s="200"/>
      <c r="O60" s="200"/>
    </row>
    <row r="61" spans="1:15" ht="14.25">
      <c r="A61" s="35">
        <v>63</v>
      </c>
      <c r="B61" s="36" t="s">
        <v>24</v>
      </c>
      <c r="C61" s="249">
        <v>0</v>
      </c>
      <c r="D61" s="37">
        <f>SUM(D62)</f>
        <v>1098667</v>
      </c>
      <c r="E61" s="38"/>
      <c r="F61" s="246">
        <f>F62+F65</f>
        <v>1928073</v>
      </c>
      <c r="G61" s="246">
        <f>G62+G65+G68</f>
        <v>3650399</v>
      </c>
      <c r="H61" s="246">
        <f>H62+H65+H68</f>
        <v>2514856</v>
      </c>
      <c r="I61" s="401">
        <f>H61/G61*100</f>
        <v>68.89263338062497</v>
      </c>
      <c r="J61" s="401">
        <f>H61/F61*100</f>
        <v>130.43365059310514</v>
      </c>
      <c r="K61" s="200"/>
      <c r="L61" s="200"/>
      <c r="M61" s="200"/>
      <c r="N61" s="200"/>
      <c r="O61" s="200"/>
    </row>
    <row r="62" spans="1:15" ht="14.25">
      <c r="A62" s="252">
        <v>633</v>
      </c>
      <c r="B62" s="206" t="s">
        <v>1</v>
      </c>
      <c r="C62" s="200">
        <v>0</v>
      </c>
      <c r="D62" s="250">
        <v>1098667</v>
      </c>
      <c r="E62" s="298" t="s">
        <v>297</v>
      </c>
      <c r="F62" s="232">
        <v>1904107</v>
      </c>
      <c r="G62" s="232">
        <v>3546799</v>
      </c>
      <c r="H62" s="250">
        <f>H63+H64</f>
        <v>2186746</v>
      </c>
      <c r="I62" s="402">
        <f>H62/G62*100</f>
        <v>61.65407174187204</v>
      </c>
      <c r="J62" s="402">
        <f>H62/F62*100</f>
        <v>114.84365111834576</v>
      </c>
      <c r="K62" s="200"/>
      <c r="L62" s="200"/>
      <c r="M62" s="200"/>
      <c r="N62" s="200"/>
      <c r="O62" s="200"/>
    </row>
    <row r="63" spans="1:15" ht="14.25">
      <c r="A63" s="252">
        <v>6331</v>
      </c>
      <c r="B63" s="206" t="s">
        <v>315</v>
      </c>
      <c r="C63" s="200"/>
      <c r="D63" s="250"/>
      <c r="E63" s="298"/>
      <c r="F63" s="232">
        <v>1559607</v>
      </c>
      <c r="G63" s="232"/>
      <c r="H63" s="250">
        <v>1332746</v>
      </c>
      <c r="I63" s="232"/>
      <c r="J63" s="402">
        <f>H63/F63*100</f>
        <v>85.45396372291225</v>
      </c>
      <c r="K63" s="200"/>
      <c r="L63" s="200"/>
      <c r="M63" s="200"/>
      <c r="N63" s="200"/>
      <c r="O63" s="200"/>
    </row>
    <row r="64" spans="1:15" ht="14.25">
      <c r="A64" s="252">
        <v>6332</v>
      </c>
      <c r="B64" s="206" t="s">
        <v>422</v>
      </c>
      <c r="C64" s="200"/>
      <c r="D64" s="250"/>
      <c r="E64" s="298"/>
      <c r="F64" s="232">
        <v>344500</v>
      </c>
      <c r="G64" s="232"/>
      <c r="H64" s="250">
        <v>854000</v>
      </c>
      <c r="I64" s="232"/>
      <c r="J64" s="402">
        <f>H64/F64*100</f>
        <v>247.89550072568943</v>
      </c>
      <c r="K64" s="200"/>
      <c r="L64" s="200"/>
      <c r="M64" s="200"/>
      <c r="N64" s="200"/>
      <c r="O64" s="200"/>
    </row>
    <row r="65" spans="1:15" ht="14.25">
      <c r="A65" s="252">
        <v>634</v>
      </c>
      <c r="B65" s="206" t="s">
        <v>173</v>
      </c>
      <c r="C65" s="200"/>
      <c r="D65" s="200"/>
      <c r="E65" s="243">
        <v>43</v>
      </c>
      <c r="F65" s="232">
        <v>23966</v>
      </c>
      <c r="G65" s="232">
        <v>103600</v>
      </c>
      <c r="H65" s="232">
        <f>H66+H67</f>
        <v>328110</v>
      </c>
      <c r="I65" s="402">
        <f>H65/G65*100</f>
        <v>316.7084942084942</v>
      </c>
      <c r="J65" s="402">
        <v>0</v>
      </c>
      <c r="K65" s="200"/>
      <c r="L65" s="200"/>
      <c r="M65" s="200"/>
      <c r="N65" s="200"/>
      <c r="O65" s="200"/>
    </row>
    <row r="66" spans="1:15" ht="14.25">
      <c r="A66" s="252">
        <v>6341</v>
      </c>
      <c r="B66" s="206" t="s">
        <v>423</v>
      </c>
      <c r="F66" s="250">
        <v>23966</v>
      </c>
      <c r="H66" s="228">
        <v>228110</v>
      </c>
      <c r="K66" s="200"/>
      <c r="L66" s="200"/>
      <c r="M66" s="200"/>
      <c r="N66" s="200"/>
      <c r="O66" s="200"/>
    </row>
    <row r="67" spans="1:15" ht="14.25">
      <c r="A67" s="433">
        <v>6342</v>
      </c>
      <c r="B67" s="432" t="s">
        <v>464</v>
      </c>
      <c r="C67" s="283"/>
      <c r="D67" s="283"/>
      <c r="E67" s="283"/>
      <c r="F67" s="365"/>
      <c r="G67" s="283"/>
      <c r="H67" s="228">
        <v>100000</v>
      </c>
      <c r="I67" s="283"/>
      <c r="J67" s="283"/>
      <c r="K67" s="200"/>
      <c r="L67" s="200"/>
      <c r="M67" s="200"/>
      <c r="N67" s="200"/>
      <c r="O67" s="200"/>
    </row>
    <row r="68" spans="1:15" ht="14.25">
      <c r="A68" s="252">
        <v>638</v>
      </c>
      <c r="B68" s="206" t="s">
        <v>107</v>
      </c>
      <c r="C68" s="200"/>
      <c r="D68" s="200"/>
      <c r="E68" s="243">
        <v>54</v>
      </c>
      <c r="F68" s="232">
        <v>0</v>
      </c>
      <c r="G68" s="232">
        <v>0</v>
      </c>
      <c r="H68" s="232"/>
      <c r="I68" s="402">
        <v>0</v>
      </c>
      <c r="J68" s="402">
        <v>0</v>
      </c>
      <c r="K68" s="200"/>
      <c r="L68" s="200"/>
      <c r="M68" s="200"/>
      <c r="N68" s="200"/>
      <c r="O68" s="200"/>
    </row>
    <row r="69" spans="1:15" ht="14.25">
      <c r="A69" s="252"/>
      <c r="B69" s="206"/>
      <c r="C69" s="200"/>
      <c r="D69" s="200"/>
      <c r="E69" s="243"/>
      <c r="F69" s="232"/>
      <c r="G69" s="232"/>
      <c r="H69" s="232"/>
      <c r="I69" s="232"/>
      <c r="J69" s="403" t="s">
        <v>415</v>
      </c>
      <c r="K69" s="200"/>
      <c r="L69" s="200"/>
      <c r="M69" s="200"/>
      <c r="N69" s="200"/>
      <c r="O69" s="200"/>
    </row>
    <row r="70" spans="1:15" ht="14.25">
      <c r="A70" s="42">
        <v>1</v>
      </c>
      <c r="B70" s="42">
        <v>2</v>
      </c>
      <c r="C70" s="43">
        <v>3</v>
      </c>
      <c r="D70" s="43">
        <v>4</v>
      </c>
      <c r="E70" s="43">
        <v>3</v>
      </c>
      <c r="F70" s="43">
        <v>4</v>
      </c>
      <c r="G70" s="43">
        <v>5</v>
      </c>
      <c r="H70" s="43">
        <v>7</v>
      </c>
      <c r="I70" s="43">
        <v>8</v>
      </c>
      <c r="J70" s="43">
        <v>9</v>
      </c>
      <c r="K70" s="200"/>
      <c r="L70" s="200"/>
      <c r="M70" s="200"/>
      <c r="N70" s="200"/>
      <c r="O70" s="200"/>
    </row>
    <row r="71" spans="1:15" ht="14.25">
      <c r="A71" s="206"/>
      <c r="B71" s="206"/>
      <c r="C71" s="200"/>
      <c r="D71" s="200"/>
      <c r="E71" s="243"/>
      <c r="F71" s="232"/>
      <c r="G71" s="232"/>
      <c r="H71" s="232"/>
      <c r="I71" s="232"/>
      <c r="J71" s="232"/>
      <c r="K71" s="200"/>
      <c r="L71" s="200"/>
      <c r="M71" s="200"/>
      <c r="N71" s="200"/>
      <c r="O71" s="200"/>
    </row>
    <row r="72" spans="1:15" ht="14.25">
      <c r="A72" s="35">
        <v>64</v>
      </c>
      <c r="B72" s="36" t="s">
        <v>2</v>
      </c>
      <c r="C72" s="249">
        <v>0</v>
      </c>
      <c r="D72" s="246">
        <f>SUM(D74:D77)</f>
        <v>45462</v>
      </c>
      <c r="E72" s="247"/>
      <c r="F72" s="246">
        <f>F74+F77</f>
        <v>99763</v>
      </c>
      <c r="G72" s="246">
        <v>170000</v>
      </c>
      <c r="H72" s="246">
        <f>H74+H77</f>
        <v>154155</v>
      </c>
      <c r="I72" s="401">
        <f>H72/G72*100</f>
        <v>90.67941176470589</v>
      </c>
      <c r="J72" s="401">
        <f>H72/F72*100</f>
        <v>154.5212152802141</v>
      </c>
      <c r="K72" s="200"/>
      <c r="L72" s="200"/>
      <c r="M72" s="200"/>
      <c r="N72" s="200"/>
      <c r="O72" s="200"/>
    </row>
    <row r="73" spans="1:15" ht="14.25">
      <c r="A73" s="252"/>
      <c r="B73" s="206"/>
      <c r="C73" s="200"/>
      <c r="D73" s="200"/>
      <c r="E73" s="243"/>
      <c r="F73" s="232"/>
      <c r="G73" s="232"/>
      <c r="H73" s="232"/>
      <c r="I73" s="232"/>
      <c r="J73" s="232"/>
      <c r="K73" s="200"/>
      <c r="L73" s="200"/>
      <c r="M73" s="200"/>
      <c r="N73" s="200"/>
      <c r="O73" s="200"/>
    </row>
    <row r="74" spans="1:15" ht="14.25">
      <c r="A74" s="252">
        <v>641</v>
      </c>
      <c r="B74" s="206" t="s">
        <v>18</v>
      </c>
      <c r="C74" s="200">
        <v>0</v>
      </c>
      <c r="D74" s="232">
        <v>2200</v>
      </c>
      <c r="E74" s="244">
        <v>31</v>
      </c>
      <c r="F74" s="232">
        <f>F75+F76</f>
        <v>2198</v>
      </c>
      <c r="G74" s="232">
        <v>20000</v>
      </c>
      <c r="H74" s="232">
        <f>H75+H76</f>
        <v>134</v>
      </c>
      <c r="I74" s="402">
        <f>H74/G74*100</f>
        <v>0.67</v>
      </c>
      <c r="J74" s="402">
        <f aca="true" t="shared" si="1" ref="J74:J81">H74/F74*100</f>
        <v>6.096451319381256</v>
      </c>
      <c r="K74" s="200"/>
      <c r="L74" s="200"/>
      <c r="M74" s="200"/>
      <c r="N74" s="200"/>
      <c r="O74" s="200"/>
    </row>
    <row r="75" spans="1:15" ht="14.25">
      <c r="A75" s="252">
        <v>6413</v>
      </c>
      <c r="B75" s="206" t="s">
        <v>316</v>
      </c>
      <c r="C75" s="200"/>
      <c r="D75" s="232"/>
      <c r="E75" s="244"/>
      <c r="F75" s="232">
        <v>307</v>
      </c>
      <c r="G75" s="232"/>
      <c r="H75" s="232">
        <v>49</v>
      </c>
      <c r="I75" s="232"/>
      <c r="J75" s="402">
        <f t="shared" si="1"/>
        <v>15.960912052117262</v>
      </c>
      <c r="K75" s="200"/>
      <c r="L75" s="200"/>
      <c r="M75" s="200"/>
      <c r="N75" s="200"/>
      <c r="O75" s="200"/>
    </row>
    <row r="76" spans="1:15" ht="14.25">
      <c r="A76" s="252">
        <v>6414</v>
      </c>
      <c r="B76" s="206" t="s">
        <v>317</v>
      </c>
      <c r="C76" s="200"/>
      <c r="D76" s="232"/>
      <c r="E76" s="244"/>
      <c r="F76" s="232">
        <v>1891</v>
      </c>
      <c r="G76" s="232"/>
      <c r="H76" s="232">
        <v>85</v>
      </c>
      <c r="I76" s="232"/>
      <c r="J76" s="402">
        <f t="shared" si="1"/>
        <v>4.49497620306716</v>
      </c>
      <c r="K76" s="200"/>
      <c r="L76" s="200"/>
      <c r="M76" s="200"/>
      <c r="N76" s="200"/>
      <c r="O76" s="200"/>
    </row>
    <row r="77" spans="1:15" ht="14.25">
      <c r="A77" s="252">
        <v>642</v>
      </c>
      <c r="B77" s="206" t="s">
        <v>19</v>
      </c>
      <c r="C77" s="200">
        <v>0</v>
      </c>
      <c r="D77" s="232">
        <v>43262</v>
      </c>
      <c r="E77" s="244">
        <v>31</v>
      </c>
      <c r="F77" s="232">
        <f>F78+F79+F80+F81</f>
        <v>97565</v>
      </c>
      <c r="G77" s="232">
        <v>150000</v>
      </c>
      <c r="H77" s="232">
        <f>H78+H79+H80+H81</f>
        <v>154021</v>
      </c>
      <c r="I77" s="402">
        <f>H77/G77*100</f>
        <v>102.68066666666667</v>
      </c>
      <c r="J77" s="402">
        <f t="shared" si="1"/>
        <v>157.86501306821094</v>
      </c>
      <c r="K77" s="200"/>
      <c r="L77" s="200"/>
      <c r="M77" s="200"/>
      <c r="N77" s="200"/>
      <c r="O77" s="200"/>
    </row>
    <row r="78" spans="1:15" ht="14.25">
      <c r="A78" s="252">
        <v>6421</v>
      </c>
      <c r="B78" s="206" t="s">
        <v>318</v>
      </c>
      <c r="C78" s="200"/>
      <c r="D78" s="232"/>
      <c r="E78" s="244"/>
      <c r="F78" s="232">
        <v>0</v>
      </c>
      <c r="G78" s="232"/>
      <c r="H78" s="232">
        <v>10000</v>
      </c>
      <c r="I78" s="232"/>
      <c r="J78" s="402"/>
      <c r="K78" s="200"/>
      <c r="L78" s="200"/>
      <c r="M78" s="200"/>
      <c r="N78" s="200"/>
      <c r="O78" s="200"/>
    </row>
    <row r="79" spans="1:15" ht="14.25">
      <c r="A79" s="252">
        <v>6422</v>
      </c>
      <c r="B79" s="206" t="s">
        <v>319</v>
      </c>
      <c r="C79" s="200"/>
      <c r="D79" s="232"/>
      <c r="E79" s="244"/>
      <c r="F79" s="232">
        <v>92286</v>
      </c>
      <c r="G79" s="232"/>
      <c r="H79" s="232">
        <v>89146</v>
      </c>
      <c r="I79" s="232"/>
      <c r="J79" s="402">
        <f t="shared" si="1"/>
        <v>96.59753375376546</v>
      </c>
      <c r="K79" s="200"/>
      <c r="L79" s="200"/>
      <c r="M79" s="200"/>
      <c r="N79" s="200"/>
      <c r="O79" s="200"/>
    </row>
    <row r="80" spans="1:15" ht="14.25">
      <c r="A80" s="252">
        <v>6423</v>
      </c>
      <c r="B80" s="206" t="s">
        <v>320</v>
      </c>
      <c r="C80" s="200"/>
      <c r="D80" s="232"/>
      <c r="E80" s="244"/>
      <c r="F80" s="232">
        <v>2</v>
      </c>
      <c r="G80" s="232"/>
      <c r="H80" s="232">
        <v>47352</v>
      </c>
      <c r="I80" s="232"/>
      <c r="J80" s="402">
        <v>0</v>
      </c>
      <c r="K80" s="200"/>
      <c r="L80" s="200"/>
      <c r="M80" s="200"/>
      <c r="N80" s="200"/>
      <c r="O80" s="200"/>
    </row>
    <row r="81" spans="1:15" ht="14.25">
      <c r="A81" s="252">
        <v>6429</v>
      </c>
      <c r="B81" s="206" t="s">
        <v>321</v>
      </c>
      <c r="C81" s="200"/>
      <c r="D81" s="232"/>
      <c r="E81" s="244"/>
      <c r="F81" s="232">
        <v>5277</v>
      </c>
      <c r="G81" s="232"/>
      <c r="H81" s="232">
        <v>7523</v>
      </c>
      <c r="I81" s="232"/>
      <c r="J81" s="402">
        <f t="shared" si="1"/>
        <v>142.56206177752512</v>
      </c>
      <c r="K81" s="200"/>
      <c r="L81" s="200"/>
      <c r="M81" s="200"/>
      <c r="N81" s="200"/>
      <c r="O81" s="200"/>
    </row>
    <row r="82" spans="1:15" ht="14.25">
      <c r="A82" s="206"/>
      <c r="B82" s="206"/>
      <c r="C82" s="200"/>
      <c r="D82" s="200"/>
      <c r="E82" s="243"/>
      <c r="F82" s="232"/>
      <c r="G82" s="232"/>
      <c r="H82" s="232"/>
      <c r="I82" s="232"/>
      <c r="J82" s="232"/>
      <c r="K82" s="200"/>
      <c r="L82" s="200"/>
      <c r="M82" s="200"/>
      <c r="N82" s="200"/>
      <c r="O82" s="200"/>
    </row>
    <row r="83" spans="1:15" ht="14.25">
      <c r="A83" s="254">
        <v>65</v>
      </c>
      <c r="B83" s="249" t="s">
        <v>3</v>
      </c>
      <c r="C83" s="249">
        <v>0</v>
      </c>
      <c r="D83" s="246">
        <f>SUM(D89:D89)</f>
        <v>85995</v>
      </c>
      <c r="E83" s="247"/>
      <c r="F83" s="246">
        <f>F86+F89</f>
        <v>152337</v>
      </c>
      <c r="G83" s="246">
        <f>G86+G89</f>
        <v>724100</v>
      </c>
      <c r="H83" s="246">
        <f>H86+H89+H84</f>
        <v>148919</v>
      </c>
      <c r="I83" s="401">
        <f>H83/G83*100</f>
        <v>20.566082032868387</v>
      </c>
      <c r="J83" s="401">
        <f>H83/F83*100</f>
        <v>97.75629032999205</v>
      </c>
      <c r="K83" s="200"/>
      <c r="L83" s="200"/>
      <c r="M83" s="200"/>
      <c r="N83" s="200"/>
      <c r="O83" s="200"/>
    </row>
    <row r="84" spans="1:15" ht="14.25">
      <c r="A84" s="253">
        <v>651</v>
      </c>
      <c r="B84" s="200" t="s">
        <v>406</v>
      </c>
      <c r="C84" s="200"/>
      <c r="D84" s="200"/>
      <c r="E84" s="243"/>
      <c r="F84" s="232">
        <v>0</v>
      </c>
      <c r="G84" s="232"/>
      <c r="H84" s="232">
        <f>H85</f>
        <v>49</v>
      </c>
      <c r="I84" s="232"/>
      <c r="J84" s="232"/>
      <c r="K84" s="200"/>
      <c r="L84" s="200"/>
      <c r="M84" s="200"/>
      <c r="N84" s="200"/>
      <c r="O84" s="200"/>
    </row>
    <row r="85" spans="1:15" ht="14.25">
      <c r="A85" s="253">
        <v>6514</v>
      </c>
      <c r="B85" s="200" t="s">
        <v>407</v>
      </c>
      <c r="C85" s="200"/>
      <c r="D85" s="200"/>
      <c r="E85" s="243"/>
      <c r="F85" s="232">
        <v>0</v>
      </c>
      <c r="G85" s="232"/>
      <c r="H85" s="232">
        <v>49</v>
      </c>
      <c r="I85" s="232"/>
      <c r="J85" s="232"/>
      <c r="K85" s="200"/>
      <c r="L85" s="200"/>
      <c r="M85" s="200"/>
      <c r="N85" s="200"/>
      <c r="O85" s="200"/>
    </row>
    <row r="86" spans="1:15" ht="14.25">
      <c r="A86" s="252">
        <v>652</v>
      </c>
      <c r="B86" s="206" t="s">
        <v>103</v>
      </c>
      <c r="C86" s="200">
        <v>0</v>
      </c>
      <c r="D86" s="232">
        <v>132067</v>
      </c>
      <c r="E86" s="244">
        <v>43</v>
      </c>
      <c r="F86" s="232">
        <f>F87+F88</f>
        <v>73930</v>
      </c>
      <c r="G86" s="232">
        <v>524100</v>
      </c>
      <c r="H86" s="232">
        <f>H87+H88</f>
        <v>58862</v>
      </c>
      <c r="I86" s="402">
        <f>H86/G86*100</f>
        <v>11.231062774279717</v>
      </c>
      <c r="J86" s="402">
        <f aca="true" t="shared" si="2" ref="J86:J91">H86/F86*100</f>
        <v>79.61855809549574</v>
      </c>
      <c r="K86" s="200"/>
      <c r="L86" s="200"/>
      <c r="M86" s="200"/>
      <c r="N86" s="200"/>
      <c r="O86" s="200"/>
    </row>
    <row r="87" spans="1:15" ht="14.25">
      <c r="A87" s="252">
        <v>6522</v>
      </c>
      <c r="B87" s="206" t="s">
        <v>322</v>
      </c>
      <c r="C87" s="200"/>
      <c r="D87" s="232"/>
      <c r="E87" s="244"/>
      <c r="F87" s="232">
        <v>632</v>
      </c>
      <c r="G87" s="232"/>
      <c r="H87" s="232">
        <v>4893</v>
      </c>
      <c r="I87" s="232"/>
      <c r="J87" s="402">
        <f t="shared" si="2"/>
        <v>774.2088607594937</v>
      </c>
      <c r="K87" s="200"/>
      <c r="L87" s="200"/>
      <c r="M87" s="200"/>
      <c r="N87" s="200"/>
      <c r="O87" s="200"/>
    </row>
    <row r="88" spans="1:15" ht="14.25">
      <c r="A88" s="252">
        <v>6526</v>
      </c>
      <c r="B88" s="206" t="s">
        <v>323</v>
      </c>
      <c r="C88" s="200"/>
      <c r="D88" s="232"/>
      <c r="E88" s="244"/>
      <c r="F88" s="232">
        <v>73298</v>
      </c>
      <c r="G88" s="232"/>
      <c r="H88" s="232">
        <v>53969</v>
      </c>
      <c r="I88" s="232"/>
      <c r="J88" s="402">
        <f t="shared" si="2"/>
        <v>73.62956697317799</v>
      </c>
      <c r="K88" s="200"/>
      <c r="L88" s="200"/>
      <c r="M88" s="200"/>
      <c r="N88" s="200"/>
      <c r="O88" s="200"/>
    </row>
    <row r="89" spans="1:15" ht="14.25">
      <c r="A89" s="252">
        <v>653</v>
      </c>
      <c r="B89" s="206" t="s">
        <v>102</v>
      </c>
      <c r="C89" s="200"/>
      <c r="D89" s="200">
        <v>85995</v>
      </c>
      <c r="E89" s="243">
        <v>43</v>
      </c>
      <c r="F89" s="232">
        <f>F90+F91</f>
        <v>78407</v>
      </c>
      <c r="G89" s="232">
        <v>200000</v>
      </c>
      <c r="H89" s="232">
        <f>H90+H91</f>
        <v>90008</v>
      </c>
      <c r="I89" s="402">
        <f>H89/G89*100</f>
        <v>45.004</v>
      </c>
      <c r="J89" s="402">
        <f t="shared" si="2"/>
        <v>114.79587281747803</v>
      </c>
      <c r="K89" s="200"/>
      <c r="L89" s="200"/>
      <c r="M89" s="200"/>
      <c r="N89" s="200"/>
      <c r="O89" s="200"/>
    </row>
    <row r="90" spans="1:15" ht="14.25">
      <c r="A90" s="252">
        <v>6531</v>
      </c>
      <c r="B90" s="206" t="s">
        <v>324</v>
      </c>
      <c r="C90" s="200"/>
      <c r="D90" s="200"/>
      <c r="E90" s="243"/>
      <c r="F90" s="232">
        <v>5279</v>
      </c>
      <c r="G90" s="232"/>
      <c r="H90" s="232">
        <v>21662</v>
      </c>
      <c r="I90" s="232"/>
      <c r="J90" s="402">
        <f t="shared" si="2"/>
        <v>410.3428679674181</v>
      </c>
      <c r="K90" s="200"/>
      <c r="L90" s="200"/>
      <c r="M90" s="200"/>
      <c r="N90" s="200"/>
      <c r="O90" s="200"/>
    </row>
    <row r="91" spans="1:15" ht="14.25">
      <c r="A91" s="252">
        <v>6532</v>
      </c>
      <c r="B91" s="252" t="s">
        <v>325</v>
      </c>
      <c r="C91" s="200"/>
      <c r="D91" s="200"/>
      <c r="E91" s="243"/>
      <c r="F91" s="232">
        <v>73128</v>
      </c>
      <c r="G91" s="232"/>
      <c r="H91" s="232">
        <v>68346</v>
      </c>
      <c r="I91" s="232"/>
      <c r="J91" s="402">
        <f t="shared" si="2"/>
        <v>93.46078109616016</v>
      </c>
      <c r="K91" s="200"/>
      <c r="L91" s="200"/>
      <c r="M91" s="200"/>
      <c r="N91" s="200"/>
      <c r="O91" s="200"/>
    </row>
    <row r="92" spans="1:15" ht="14.25">
      <c r="A92" s="255"/>
      <c r="B92" s="255"/>
      <c r="C92" s="200"/>
      <c r="D92" s="200"/>
      <c r="E92" s="243"/>
      <c r="F92" s="232"/>
      <c r="G92" s="232"/>
      <c r="H92" s="232"/>
      <c r="I92" s="232"/>
      <c r="J92" s="232"/>
      <c r="K92" s="200"/>
      <c r="L92" s="200"/>
      <c r="M92" s="200"/>
      <c r="N92" s="200"/>
      <c r="O92" s="200"/>
    </row>
    <row r="93" spans="1:15" ht="14.25">
      <c r="A93" s="46">
        <v>68</v>
      </c>
      <c r="B93" s="47" t="s">
        <v>111</v>
      </c>
      <c r="C93" s="249">
        <v>0</v>
      </c>
      <c r="D93" s="246">
        <f>SUM(D96:D96)</f>
        <v>500</v>
      </c>
      <c r="E93" s="247"/>
      <c r="F93" s="246">
        <f>F94+F96</f>
        <v>569</v>
      </c>
      <c r="G93" s="246">
        <v>30000</v>
      </c>
      <c r="H93" s="246">
        <f>H94+H96</f>
        <v>749</v>
      </c>
      <c r="I93" s="401">
        <f>H93/G93*100</f>
        <v>2.496666666666667</v>
      </c>
      <c r="J93" s="401">
        <f>H93/F93*100</f>
        <v>131.63444639718804</v>
      </c>
      <c r="K93" s="200"/>
      <c r="L93" s="200"/>
      <c r="M93" s="200"/>
      <c r="N93" s="200"/>
      <c r="O93" s="200"/>
    </row>
    <row r="94" spans="1:15" ht="14.25">
      <c r="A94" s="349">
        <v>681</v>
      </c>
      <c r="B94" s="250" t="s">
        <v>326</v>
      </c>
      <c r="C94" s="200"/>
      <c r="D94" s="200"/>
      <c r="E94" s="243"/>
      <c r="F94" s="232">
        <v>469</v>
      </c>
      <c r="G94" s="232"/>
      <c r="H94" s="232">
        <f>H95</f>
        <v>0</v>
      </c>
      <c r="I94" s="232"/>
      <c r="J94" s="232"/>
      <c r="K94" s="200"/>
      <c r="L94" s="200"/>
      <c r="M94" s="200"/>
      <c r="N94" s="200"/>
      <c r="O94" s="200"/>
    </row>
    <row r="95" spans="1:15" ht="14.25">
      <c r="A95" s="350">
        <v>6819</v>
      </c>
      <c r="B95" s="250" t="s">
        <v>327</v>
      </c>
      <c r="C95" s="200"/>
      <c r="D95" s="200"/>
      <c r="E95" s="243"/>
      <c r="F95" s="232">
        <v>469</v>
      </c>
      <c r="G95" s="232"/>
      <c r="H95" s="232"/>
      <c r="I95" s="232"/>
      <c r="J95" s="232"/>
      <c r="K95" s="200"/>
      <c r="L95" s="200"/>
      <c r="M95" s="200"/>
      <c r="N95" s="200"/>
      <c r="O95" s="200"/>
    </row>
    <row r="96" spans="1:15" ht="14.25">
      <c r="A96" s="252">
        <v>683</v>
      </c>
      <c r="B96" s="252" t="s">
        <v>4</v>
      </c>
      <c r="C96" s="200"/>
      <c r="D96" s="200">
        <v>500</v>
      </c>
      <c r="E96" s="243">
        <v>11</v>
      </c>
      <c r="F96" s="232">
        <v>100</v>
      </c>
      <c r="G96" s="232">
        <v>30000</v>
      </c>
      <c r="H96" s="232">
        <v>749</v>
      </c>
      <c r="I96" s="402">
        <f>H96/G96*100</f>
        <v>2.496666666666667</v>
      </c>
      <c r="J96" s="402">
        <v>0</v>
      </c>
      <c r="K96" s="200"/>
      <c r="L96" s="200"/>
      <c r="M96" s="200"/>
      <c r="N96" s="200"/>
      <c r="O96" s="200"/>
    </row>
    <row r="97" spans="1:15" ht="14.25">
      <c r="A97" s="252">
        <v>6831</v>
      </c>
      <c r="B97" s="252" t="s">
        <v>4</v>
      </c>
      <c r="C97" s="200"/>
      <c r="D97" s="200"/>
      <c r="E97" s="243"/>
      <c r="F97" s="232">
        <v>100</v>
      </c>
      <c r="G97" s="232"/>
      <c r="H97" s="232"/>
      <c r="I97" s="232"/>
      <c r="J97" s="232"/>
      <c r="K97" s="200"/>
      <c r="L97" s="200"/>
      <c r="M97" s="200"/>
      <c r="N97" s="200"/>
      <c r="O97" s="200"/>
    </row>
    <row r="98" spans="1:15" ht="14.25">
      <c r="A98" s="35">
        <v>7</v>
      </c>
      <c r="B98" s="36" t="s">
        <v>11</v>
      </c>
      <c r="C98" s="249">
        <v>0</v>
      </c>
      <c r="D98" s="249"/>
      <c r="E98" s="251"/>
      <c r="F98" s="246">
        <f>F100</f>
        <v>37240</v>
      </c>
      <c r="G98" s="246">
        <v>300000</v>
      </c>
      <c r="H98" s="246">
        <f>H100+H106</f>
        <v>7783</v>
      </c>
      <c r="I98" s="401">
        <f>H98/G98*100</f>
        <v>2.594333333333333</v>
      </c>
      <c r="J98" s="401">
        <f>H98/F98*100</f>
        <v>20.899570354457573</v>
      </c>
      <c r="K98" s="200"/>
      <c r="L98" s="200"/>
      <c r="M98" s="200"/>
      <c r="N98" s="200"/>
      <c r="O98" s="200"/>
    </row>
    <row r="99" spans="1:15" ht="14.25">
      <c r="A99" s="39"/>
      <c r="B99" s="40"/>
      <c r="C99" s="200"/>
      <c r="D99" s="200"/>
      <c r="E99" s="243"/>
      <c r="F99" s="232"/>
      <c r="G99" s="232"/>
      <c r="H99" s="232"/>
      <c r="I99" s="232"/>
      <c r="J99" s="232"/>
      <c r="K99" s="200"/>
      <c r="L99" s="200"/>
      <c r="M99" s="200"/>
      <c r="N99" s="200"/>
      <c r="O99" s="200"/>
    </row>
    <row r="100" spans="1:15" ht="14.25">
      <c r="A100" s="245">
        <v>71</v>
      </c>
      <c r="B100" s="246" t="s">
        <v>20</v>
      </c>
      <c r="C100" s="249">
        <v>0</v>
      </c>
      <c r="D100" s="37">
        <f>SUM(D102)</f>
        <v>6870</v>
      </c>
      <c r="E100" s="38"/>
      <c r="F100" s="246">
        <f>F102+F103</f>
        <v>37240</v>
      </c>
      <c r="G100" s="246">
        <v>300000</v>
      </c>
      <c r="H100" s="246">
        <f>H102+H103</f>
        <v>6820</v>
      </c>
      <c r="I100" s="401">
        <f>H100/G100*100</f>
        <v>2.2733333333333334</v>
      </c>
      <c r="J100" s="401">
        <f>H100/F100*100</f>
        <v>18.31364124597207</v>
      </c>
      <c r="K100" s="200"/>
      <c r="L100" s="200"/>
      <c r="M100" s="200"/>
      <c r="N100" s="200"/>
      <c r="O100" s="200"/>
    </row>
    <row r="101" spans="1:15" ht="14.25">
      <c r="A101" s="206"/>
      <c r="B101" s="40"/>
      <c r="C101" s="200"/>
      <c r="D101" s="200"/>
      <c r="E101" s="243"/>
      <c r="F101" s="232"/>
      <c r="G101" s="232"/>
      <c r="H101" s="232"/>
      <c r="I101" s="232"/>
      <c r="J101" s="232"/>
      <c r="K101" s="200"/>
      <c r="L101" s="200"/>
      <c r="M101" s="200"/>
      <c r="N101" s="200"/>
      <c r="O101" s="200"/>
    </row>
    <row r="102" spans="1:15" ht="14.25">
      <c r="A102" s="252">
        <v>711</v>
      </c>
      <c r="B102" s="206" t="s">
        <v>21</v>
      </c>
      <c r="C102" s="200">
        <v>0</v>
      </c>
      <c r="D102" s="232">
        <v>6870</v>
      </c>
      <c r="E102" s="244">
        <v>71</v>
      </c>
      <c r="F102" s="232">
        <v>0</v>
      </c>
      <c r="G102" s="232">
        <v>100000</v>
      </c>
      <c r="H102" s="232"/>
      <c r="I102" s="232"/>
      <c r="J102" s="232"/>
      <c r="K102" s="200"/>
      <c r="L102" s="200"/>
      <c r="M102" s="200"/>
      <c r="N102" s="200"/>
      <c r="O102" s="200"/>
    </row>
    <row r="103" spans="1:15" ht="14.25">
      <c r="A103" s="252">
        <v>711</v>
      </c>
      <c r="B103" s="206" t="s">
        <v>108</v>
      </c>
      <c r="C103" s="200"/>
      <c r="D103" s="200"/>
      <c r="E103" s="243">
        <v>71</v>
      </c>
      <c r="F103" s="232">
        <v>37240</v>
      </c>
      <c r="G103" s="232">
        <v>200000</v>
      </c>
      <c r="H103" s="232">
        <f>H104</f>
        <v>6820</v>
      </c>
      <c r="I103" s="402">
        <f>H103/G103*100</f>
        <v>3.4099999999999997</v>
      </c>
      <c r="J103" s="402">
        <f>H103/F103*100</f>
        <v>18.31364124597207</v>
      </c>
      <c r="K103" s="200"/>
      <c r="L103" s="200"/>
      <c r="M103" s="200"/>
      <c r="N103" s="200"/>
      <c r="O103" s="200"/>
    </row>
    <row r="104" spans="1:15" ht="14.25">
      <c r="A104" s="350">
        <v>7111</v>
      </c>
      <c r="B104" s="250" t="s">
        <v>108</v>
      </c>
      <c r="C104" s="200">
        <v>0</v>
      </c>
      <c r="D104" s="200"/>
      <c r="E104" s="243"/>
      <c r="F104" s="232">
        <v>37240</v>
      </c>
      <c r="G104" s="232"/>
      <c r="H104" s="232">
        <v>6820</v>
      </c>
      <c r="I104" s="232"/>
      <c r="J104" s="402">
        <f>H104/F104*100</f>
        <v>18.31364124597207</v>
      </c>
      <c r="K104" s="200"/>
      <c r="L104" s="200"/>
      <c r="M104" s="200"/>
      <c r="N104" s="200"/>
      <c r="O104" s="200"/>
    </row>
    <row r="105" spans="1:15" ht="14.25">
      <c r="A105" s="350"/>
      <c r="B105" s="250"/>
      <c r="C105" s="200"/>
      <c r="D105" s="200"/>
      <c r="E105" s="243"/>
      <c r="F105" s="232"/>
      <c r="G105" s="232"/>
      <c r="H105" s="232"/>
      <c r="I105" s="232"/>
      <c r="J105" s="402"/>
      <c r="K105" s="200"/>
      <c r="L105" s="200"/>
      <c r="M105" s="200"/>
      <c r="N105" s="200"/>
      <c r="O105" s="200"/>
    </row>
    <row r="106" spans="1:15" ht="14.25">
      <c r="A106" s="434" t="s">
        <v>466</v>
      </c>
      <c r="B106" s="435" t="s">
        <v>468</v>
      </c>
      <c r="C106" s="436"/>
      <c r="D106" s="436"/>
      <c r="E106" s="437"/>
      <c r="F106" s="435"/>
      <c r="G106" s="435"/>
      <c r="H106" s="435">
        <f>H107</f>
        <v>963</v>
      </c>
      <c r="I106" s="435"/>
      <c r="J106" s="438"/>
      <c r="K106" s="200"/>
      <c r="L106" s="200"/>
      <c r="M106" s="200"/>
      <c r="N106" s="200"/>
      <c r="O106" s="200"/>
    </row>
    <row r="107" spans="1:15" ht="14.25">
      <c r="A107" s="350" t="s">
        <v>467</v>
      </c>
      <c r="B107" s="250" t="s">
        <v>469</v>
      </c>
      <c r="C107" s="200"/>
      <c r="D107" s="200"/>
      <c r="E107" s="243">
        <v>71</v>
      </c>
      <c r="F107" s="232"/>
      <c r="G107" s="232"/>
      <c r="H107" s="232">
        <f>H108</f>
        <v>963</v>
      </c>
      <c r="I107" s="232"/>
      <c r="J107" s="402"/>
      <c r="K107" s="200"/>
      <c r="L107" s="200"/>
      <c r="M107" s="200"/>
      <c r="N107" s="200"/>
      <c r="O107" s="200"/>
    </row>
    <row r="108" spans="1:15" ht="14.25">
      <c r="A108" s="439">
        <v>7221</v>
      </c>
      <c r="B108" s="206" t="s">
        <v>470</v>
      </c>
      <c r="C108" s="200"/>
      <c r="D108" s="200"/>
      <c r="E108" s="243"/>
      <c r="F108" s="232"/>
      <c r="G108" s="232"/>
      <c r="H108" s="232">
        <v>963</v>
      </c>
      <c r="I108" s="232"/>
      <c r="J108" s="232"/>
      <c r="K108" s="200"/>
      <c r="L108" s="200"/>
      <c r="M108" s="200"/>
      <c r="N108" s="200"/>
      <c r="O108" s="200"/>
    </row>
    <row r="109" spans="1:15" ht="14.25">
      <c r="A109" s="439"/>
      <c r="B109" s="206"/>
      <c r="C109" s="200"/>
      <c r="D109" s="200"/>
      <c r="E109" s="243"/>
      <c r="F109" s="232"/>
      <c r="G109" s="232"/>
      <c r="H109" s="232"/>
      <c r="I109" s="232"/>
      <c r="J109" s="232"/>
      <c r="K109" s="200"/>
      <c r="L109" s="200"/>
      <c r="M109" s="200"/>
      <c r="N109" s="200"/>
      <c r="O109" s="200"/>
    </row>
    <row r="110" spans="1:15" ht="14.25">
      <c r="A110" s="440">
        <v>8</v>
      </c>
      <c r="B110" s="436" t="s">
        <v>471</v>
      </c>
      <c r="C110" s="436"/>
      <c r="D110" s="436"/>
      <c r="E110" s="437"/>
      <c r="F110" s="435"/>
      <c r="G110" s="435"/>
      <c r="H110" s="435">
        <f>H111</f>
        <v>10248</v>
      </c>
      <c r="I110" s="435"/>
      <c r="J110" s="435"/>
      <c r="K110" s="200"/>
      <c r="L110" s="200"/>
      <c r="M110" s="200"/>
      <c r="N110" s="200"/>
      <c r="O110" s="200"/>
    </row>
    <row r="111" spans="1:15" ht="14.25">
      <c r="A111" s="439">
        <v>84</v>
      </c>
      <c r="B111" s="206" t="s">
        <v>472</v>
      </c>
      <c r="C111" s="200"/>
      <c r="D111" s="200"/>
      <c r="E111" s="243"/>
      <c r="F111" s="232"/>
      <c r="G111" s="232"/>
      <c r="H111" s="232">
        <f>H112</f>
        <v>10248</v>
      </c>
      <c r="I111" s="232"/>
      <c r="J111" s="232"/>
      <c r="K111" s="200"/>
      <c r="L111" s="200"/>
      <c r="M111" s="200"/>
      <c r="N111" s="200"/>
      <c r="O111" s="200"/>
    </row>
    <row r="112" spans="1:15" ht="14.25">
      <c r="A112" s="439">
        <v>844</v>
      </c>
      <c r="B112" s="206" t="s">
        <v>473</v>
      </c>
      <c r="C112" s="200"/>
      <c r="D112" s="200"/>
      <c r="E112" s="243"/>
      <c r="F112" s="232"/>
      <c r="G112" s="232"/>
      <c r="H112" s="232">
        <f>H113</f>
        <v>10248</v>
      </c>
      <c r="I112" s="232"/>
      <c r="J112" s="232"/>
      <c r="K112" s="200"/>
      <c r="L112" s="200"/>
      <c r="M112" s="200"/>
      <c r="N112" s="200"/>
      <c r="O112" s="200"/>
    </row>
    <row r="113" spans="1:15" ht="14.25">
      <c r="A113" s="439">
        <v>8443</v>
      </c>
      <c r="B113" s="206" t="s">
        <v>474</v>
      </c>
      <c r="C113" s="200"/>
      <c r="D113" s="200"/>
      <c r="E113" s="243"/>
      <c r="F113" s="232"/>
      <c r="G113" s="232"/>
      <c r="H113" s="232">
        <v>10248</v>
      </c>
      <c r="I113" s="232"/>
      <c r="J113" s="232"/>
      <c r="K113" s="200"/>
      <c r="L113" s="200"/>
      <c r="M113" s="200"/>
      <c r="N113" s="200"/>
      <c r="O113" s="200"/>
    </row>
    <row r="114" spans="1:15" ht="14.25">
      <c r="A114" s="439"/>
      <c r="B114" s="206"/>
      <c r="C114" s="200"/>
      <c r="D114" s="200"/>
      <c r="E114" s="243"/>
      <c r="F114" s="232"/>
      <c r="G114" s="232"/>
      <c r="H114" s="232"/>
      <c r="I114" s="232"/>
      <c r="J114" s="232"/>
      <c r="K114" s="200"/>
      <c r="L114" s="200"/>
      <c r="M114" s="200"/>
      <c r="N114" s="200"/>
      <c r="O114" s="200"/>
    </row>
    <row r="115" spans="1:15" ht="14.25">
      <c r="A115" s="46"/>
      <c r="B115" s="47" t="s">
        <v>5</v>
      </c>
      <c r="C115" s="47">
        <v>0</v>
      </c>
      <c r="D115" s="47">
        <f>D100+D93+D83+D72+D61+D50</f>
        <v>1637070</v>
      </c>
      <c r="E115" s="47"/>
      <c r="F115" s="47">
        <f>F48+F98</f>
        <v>2500996</v>
      </c>
      <c r="G115" s="47">
        <f>G48+G98</f>
        <v>5426499</v>
      </c>
      <c r="H115" s="47">
        <f>H48+H98+H110</f>
        <v>3039683</v>
      </c>
      <c r="I115" s="401">
        <f>H115/G115*100</f>
        <v>56.01554519774168</v>
      </c>
      <c r="J115" s="401">
        <f>H115/F115*100</f>
        <v>121.53889890267718</v>
      </c>
      <c r="K115" s="200"/>
      <c r="L115" s="200"/>
      <c r="M115" s="200"/>
      <c r="N115" s="200"/>
      <c r="O115" s="200"/>
    </row>
    <row r="116" spans="1:15" ht="14.25">
      <c r="A116" s="48"/>
      <c r="B116" s="49"/>
      <c r="C116" s="49"/>
      <c r="D116" s="49"/>
      <c r="E116" s="49"/>
      <c r="F116" s="49"/>
      <c r="G116" s="49"/>
      <c r="H116" s="49"/>
      <c r="I116" s="49"/>
      <c r="J116" s="49"/>
      <c r="K116" s="200"/>
      <c r="L116" s="200"/>
      <c r="M116" s="200"/>
      <c r="N116" s="200"/>
      <c r="O116" s="200"/>
    </row>
    <row r="117" spans="1:15" ht="14.25">
      <c r="A117" s="48"/>
      <c r="B117" s="49" t="s">
        <v>529</v>
      </c>
      <c r="C117" s="49"/>
      <c r="D117" s="49"/>
      <c r="E117" s="49"/>
      <c r="F117" s="49"/>
      <c r="G117" s="49"/>
      <c r="H117" s="49"/>
      <c r="I117" s="49"/>
      <c r="J117" s="49"/>
      <c r="K117" s="200"/>
      <c r="L117" s="200"/>
      <c r="M117" s="200"/>
      <c r="N117" s="200"/>
      <c r="O117" s="200"/>
    </row>
    <row r="118" spans="1:15" ht="14.25">
      <c r="A118" s="48"/>
      <c r="B118" s="449" t="s">
        <v>531</v>
      </c>
      <c r="C118" s="49"/>
      <c r="D118" s="49"/>
      <c r="E118" s="49"/>
      <c r="F118" s="49"/>
      <c r="G118" s="49"/>
      <c r="H118" s="49"/>
      <c r="I118" s="49"/>
      <c r="J118" s="49"/>
      <c r="K118" s="200"/>
      <c r="L118" s="200"/>
      <c r="M118" s="200"/>
      <c r="N118" s="200"/>
      <c r="O118" s="200"/>
    </row>
    <row r="119" spans="1:15" ht="14.25">
      <c r="A119" s="200"/>
      <c r="B119" s="200"/>
      <c r="C119" s="200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  <c r="O119" s="200"/>
    </row>
    <row r="120" spans="1:15" ht="14.25">
      <c r="A120" s="52" t="s">
        <v>28</v>
      </c>
      <c r="B120" s="52" t="s">
        <v>29</v>
      </c>
      <c r="C120" s="11" t="s">
        <v>58</v>
      </c>
      <c r="D120" s="10" t="s">
        <v>58</v>
      </c>
      <c r="E120" s="10"/>
      <c r="F120" s="10" t="s">
        <v>479</v>
      </c>
      <c r="G120" s="10" t="s">
        <v>420</v>
      </c>
      <c r="H120" s="10" t="s">
        <v>479</v>
      </c>
      <c r="I120" s="10" t="s">
        <v>305</v>
      </c>
      <c r="J120" s="10" t="s">
        <v>305</v>
      </c>
      <c r="K120" s="200"/>
      <c r="L120" s="200"/>
      <c r="M120" s="200"/>
      <c r="N120" s="200"/>
      <c r="O120" s="200"/>
    </row>
    <row r="121" spans="1:15" ht="14.25">
      <c r="A121" s="53"/>
      <c r="B121" s="53"/>
      <c r="C121" s="15">
        <v>2014</v>
      </c>
      <c r="D121" s="14">
        <v>2015</v>
      </c>
      <c r="E121" s="14"/>
      <c r="F121" s="347" t="s">
        <v>480</v>
      </c>
      <c r="G121" s="14">
        <v>2017</v>
      </c>
      <c r="H121" s="347" t="s">
        <v>481</v>
      </c>
      <c r="I121" s="14" t="s">
        <v>307</v>
      </c>
      <c r="J121" s="14" t="s">
        <v>308</v>
      </c>
      <c r="K121" s="200"/>
      <c r="L121" s="200"/>
      <c r="M121" s="200"/>
      <c r="N121" s="200"/>
      <c r="O121" s="200"/>
    </row>
    <row r="122" spans="1:15" ht="14.25">
      <c r="A122" s="42">
        <v>1</v>
      </c>
      <c r="B122" s="42">
        <v>2</v>
      </c>
      <c r="C122" s="43">
        <v>3</v>
      </c>
      <c r="D122" s="43">
        <v>4</v>
      </c>
      <c r="E122" s="43">
        <v>3</v>
      </c>
      <c r="F122" s="43">
        <v>4</v>
      </c>
      <c r="G122" s="43">
        <v>5</v>
      </c>
      <c r="H122" s="43"/>
      <c r="I122" s="43">
        <v>5</v>
      </c>
      <c r="J122" s="43">
        <v>6</v>
      </c>
      <c r="K122" s="200"/>
      <c r="L122" s="200"/>
      <c r="M122" s="200"/>
      <c r="N122" s="200"/>
      <c r="O122" s="200"/>
    </row>
    <row r="123" spans="1:15" ht="14.25">
      <c r="A123" s="200"/>
      <c r="B123" s="200"/>
      <c r="C123" s="200"/>
      <c r="D123" s="200"/>
      <c r="E123" s="200"/>
      <c r="F123" s="200"/>
      <c r="G123" s="200"/>
      <c r="H123" s="200"/>
      <c r="I123" s="200"/>
      <c r="J123" s="200"/>
      <c r="K123" s="200"/>
      <c r="L123" s="200"/>
      <c r="M123" s="200"/>
      <c r="N123" s="200"/>
      <c r="O123" s="200"/>
    </row>
    <row r="124" spans="1:15" ht="14.25">
      <c r="A124" s="35">
        <v>3</v>
      </c>
      <c r="B124" s="36" t="s">
        <v>30</v>
      </c>
      <c r="C124" s="47">
        <f>C126+C135+C168+C179+C183+C176</f>
        <v>4913825</v>
      </c>
      <c r="D124" s="47">
        <f>D126+D135+D168+D179+D183+D176</f>
        <v>0</v>
      </c>
      <c r="E124" s="47"/>
      <c r="F124" s="47">
        <f>F126+F135+F168+F179+F183+F176</f>
        <v>1135025</v>
      </c>
      <c r="G124" s="47">
        <f>G126+G135+G168+G179+G183+G176</f>
        <v>2738499</v>
      </c>
      <c r="H124" s="47">
        <f>H126+H135+H168+H179+H183+H176</f>
        <v>1877721</v>
      </c>
      <c r="I124" s="401">
        <f>H124/G124*100</f>
        <v>68.56752549480574</v>
      </c>
      <c r="J124" s="401">
        <f>H124/F124*100</f>
        <v>165.4343296403163</v>
      </c>
      <c r="K124" s="200"/>
      <c r="L124" s="200"/>
      <c r="M124" s="200"/>
      <c r="N124" s="200"/>
      <c r="O124" s="200"/>
    </row>
    <row r="125" spans="1:15" ht="14.25">
      <c r="A125" s="253"/>
      <c r="B125" s="200"/>
      <c r="C125" s="200"/>
      <c r="D125" s="200"/>
      <c r="E125" s="200"/>
      <c r="F125" s="200"/>
      <c r="G125" s="200"/>
      <c r="H125" s="200"/>
      <c r="I125" s="200"/>
      <c r="J125" s="200"/>
      <c r="K125" s="200"/>
      <c r="L125" s="200"/>
      <c r="M125" s="200"/>
      <c r="N125" s="200"/>
      <c r="O125" s="200"/>
    </row>
    <row r="126" spans="1:15" ht="14.25">
      <c r="A126" s="35">
        <v>31</v>
      </c>
      <c r="B126" s="36" t="s">
        <v>9</v>
      </c>
      <c r="C126" s="246">
        <v>630740</v>
      </c>
      <c r="D126" s="246"/>
      <c r="E126" s="246"/>
      <c r="F126" s="246">
        <f>F127+F129+F131</f>
        <v>518951</v>
      </c>
      <c r="G126" s="246">
        <f>SUM(G127:G131)</f>
        <v>843500</v>
      </c>
      <c r="H126" s="246">
        <f>H127+H129+H131</f>
        <v>700013</v>
      </c>
      <c r="I126" s="401">
        <f>H126/G126*100</f>
        <v>82.98909306461174</v>
      </c>
      <c r="J126" s="401">
        <f>H126/F126*100</f>
        <v>134.88999924848397</v>
      </c>
      <c r="K126" s="200"/>
      <c r="L126" s="200"/>
      <c r="M126" s="200"/>
      <c r="N126" s="200"/>
      <c r="O126" s="200"/>
    </row>
    <row r="127" spans="1:15" ht="14.25">
      <c r="A127" s="55">
        <v>311</v>
      </c>
      <c r="B127" s="56" t="s">
        <v>42</v>
      </c>
      <c r="C127" s="232">
        <v>542000</v>
      </c>
      <c r="D127" s="232"/>
      <c r="E127" s="232"/>
      <c r="F127" s="232">
        <f>F128</f>
        <v>433245</v>
      </c>
      <c r="G127" s="232">
        <v>702500</v>
      </c>
      <c r="H127" s="232">
        <f>H128</f>
        <v>589815</v>
      </c>
      <c r="I127" s="402">
        <f>H127/G127*100</f>
        <v>83.95943060498222</v>
      </c>
      <c r="J127" s="402">
        <f aca="true" t="shared" si="3" ref="J127:J133">H127/F127*100</f>
        <v>136.13890523837551</v>
      </c>
      <c r="K127" s="200"/>
      <c r="L127" s="200"/>
      <c r="M127" s="200"/>
      <c r="N127" s="200"/>
      <c r="O127" s="200"/>
    </row>
    <row r="128" spans="1:15" ht="14.25">
      <c r="A128" s="351">
        <v>3111</v>
      </c>
      <c r="B128" s="56" t="s">
        <v>15</v>
      </c>
      <c r="C128" s="232"/>
      <c r="D128" s="232"/>
      <c r="E128" s="232"/>
      <c r="F128" s="232">
        <v>433245</v>
      </c>
      <c r="G128" s="232"/>
      <c r="H128" s="232">
        <v>589815</v>
      </c>
      <c r="I128" s="232"/>
      <c r="J128" s="402">
        <f t="shared" si="3"/>
        <v>136.13890523837551</v>
      </c>
      <c r="K128" s="200"/>
      <c r="L128" s="200"/>
      <c r="M128" s="200"/>
      <c r="N128" s="200"/>
      <c r="O128" s="200"/>
    </row>
    <row r="129" spans="1:15" ht="14.25">
      <c r="A129" s="55">
        <v>312</v>
      </c>
      <c r="B129" s="56" t="s">
        <v>224</v>
      </c>
      <c r="C129" s="232"/>
      <c r="D129" s="232"/>
      <c r="E129" s="232"/>
      <c r="F129" s="232">
        <f>F130</f>
        <v>11188</v>
      </c>
      <c r="G129" s="232">
        <v>17500</v>
      </c>
      <c r="H129" s="232">
        <f>H130</f>
        <v>8750</v>
      </c>
      <c r="I129" s="402">
        <f>H129/G129*100</f>
        <v>50</v>
      </c>
      <c r="J129" s="402">
        <v>0</v>
      </c>
      <c r="K129" s="200"/>
      <c r="L129" s="200"/>
      <c r="M129" s="200"/>
      <c r="N129" s="200"/>
      <c r="O129" s="200"/>
    </row>
    <row r="130" spans="1:15" ht="14.25">
      <c r="A130" s="351">
        <v>3121</v>
      </c>
      <c r="B130" s="56" t="s">
        <v>224</v>
      </c>
      <c r="C130" s="232"/>
      <c r="D130" s="232"/>
      <c r="E130" s="232"/>
      <c r="F130" s="232">
        <v>11188</v>
      </c>
      <c r="G130" s="232"/>
      <c r="H130" s="232">
        <v>8750</v>
      </c>
      <c r="I130" s="232"/>
      <c r="J130" s="402">
        <v>0</v>
      </c>
      <c r="K130" s="200"/>
      <c r="L130" s="200"/>
      <c r="M130" s="200"/>
      <c r="N130" s="200"/>
      <c r="O130" s="200"/>
    </row>
    <row r="131" spans="1:15" ht="14.25">
      <c r="A131" s="55">
        <v>313</v>
      </c>
      <c r="B131" s="56" t="s">
        <v>43</v>
      </c>
      <c r="C131" s="232">
        <v>88740</v>
      </c>
      <c r="D131" s="232"/>
      <c r="E131" s="232"/>
      <c r="F131" s="232">
        <f>F132+F133</f>
        <v>74518</v>
      </c>
      <c r="G131" s="232">
        <v>123500</v>
      </c>
      <c r="H131" s="232">
        <f>H132+H133</f>
        <v>101448</v>
      </c>
      <c r="I131" s="402">
        <f>H131/G131*100</f>
        <v>82.14412955465588</v>
      </c>
      <c r="J131" s="402">
        <f t="shared" si="3"/>
        <v>136.13891945570197</v>
      </c>
      <c r="K131" s="200"/>
      <c r="L131" s="200"/>
      <c r="M131" s="200"/>
      <c r="N131" s="200"/>
      <c r="O131" s="200"/>
    </row>
    <row r="132" spans="1:15" ht="14.25">
      <c r="A132" s="351">
        <v>3132</v>
      </c>
      <c r="B132" s="56" t="s">
        <v>328</v>
      </c>
      <c r="C132" s="232"/>
      <c r="D132" s="232"/>
      <c r="E132" s="232"/>
      <c r="F132" s="232">
        <v>67153</v>
      </c>
      <c r="G132" s="232"/>
      <c r="H132" s="232">
        <v>91120</v>
      </c>
      <c r="I132" s="232"/>
      <c r="J132" s="402">
        <f t="shared" si="3"/>
        <v>135.69014042559527</v>
      </c>
      <c r="K132" s="200"/>
      <c r="L132" s="200"/>
      <c r="M132" s="200"/>
      <c r="N132" s="200"/>
      <c r="O132" s="200"/>
    </row>
    <row r="133" spans="1:15" ht="14.25">
      <c r="A133" s="351" t="s">
        <v>329</v>
      </c>
      <c r="B133" s="56" t="s">
        <v>330</v>
      </c>
      <c r="C133" s="232"/>
      <c r="D133" s="232"/>
      <c r="E133" s="232"/>
      <c r="F133" s="232">
        <v>7365</v>
      </c>
      <c r="G133" s="232"/>
      <c r="H133" s="232">
        <v>10328</v>
      </c>
      <c r="I133" s="232"/>
      <c r="J133" s="402">
        <f t="shared" si="3"/>
        <v>140.23082145281737</v>
      </c>
      <c r="K133" s="200"/>
      <c r="L133" s="200"/>
      <c r="M133" s="200"/>
      <c r="N133" s="200"/>
      <c r="O133" s="200"/>
    </row>
    <row r="134" spans="1:15" ht="14.25">
      <c r="A134" s="55"/>
      <c r="B134" s="56"/>
      <c r="C134" s="232"/>
      <c r="D134" s="232"/>
      <c r="E134" s="232"/>
      <c r="F134" s="232"/>
      <c r="G134" s="232"/>
      <c r="H134" s="232"/>
      <c r="I134" s="232"/>
      <c r="J134" s="232"/>
      <c r="K134" s="200"/>
      <c r="L134" s="200"/>
      <c r="M134" s="200"/>
      <c r="N134" s="200"/>
      <c r="O134" s="200"/>
    </row>
    <row r="135" spans="1:15" ht="14.25">
      <c r="A135" s="57">
        <v>32</v>
      </c>
      <c r="B135" s="58" t="s">
        <v>6</v>
      </c>
      <c r="C135" s="47">
        <v>2054155</v>
      </c>
      <c r="D135" s="47"/>
      <c r="E135" s="47"/>
      <c r="F135" s="246">
        <f>F136+F140+F149+F158+F160</f>
        <v>513641</v>
      </c>
      <c r="G135" s="246">
        <f>G136+G140+G149+G158+G160</f>
        <v>1612000</v>
      </c>
      <c r="H135" s="246">
        <f>H136+H140+H149+H158+H160</f>
        <v>1057811</v>
      </c>
      <c r="I135" s="401">
        <f>H135/G135*100</f>
        <v>65.62102977667493</v>
      </c>
      <c r="J135" s="401">
        <f>H135/F135*100</f>
        <v>205.9436454644392</v>
      </c>
      <c r="K135" s="200"/>
      <c r="L135" s="200"/>
      <c r="M135" s="200"/>
      <c r="N135" s="200"/>
      <c r="O135" s="200"/>
    </row>
    <row r="136" spans="1:15" ht="14.25">
      <c r="A136" s="55">
        <v>321</v>
      </c>
      <c r="B136" s="56" t="s">
        <v>44</v>
      </c>
      <c r="C136" s="232">
        <v>58000</v>
      </c>
      <c r="D136" s="232"/>
      <c r="E136" s="232"/>
      <c r="F136" s="232">
        <f>F137+F138+F139</f>
        <v>36386</v>
      </c>
      <c r="G136" s="232">
        <v>55000</v>
      </c>
      <c r="H136" s="232">
        <f>H137+H138+H139</f>
        <v>48301</v>
      </c>
      <c r="I136" s="402">
        <f>H136/G136*100</f>
        <v>87.82</v>
      </c>
      <c r="J136" s="402">
        <f aca="true" t="shared" si="4" ref="J136:J166">H136/F136*100</f>
        <v>132.7461111416479</v>
      </c>
      <c r="K136" s="200"/>
      <c r="L136" s="200"/>
      <c r="M136" s="200"/>
      <c r="N136" s="200"/>
      <c r="O136" s="200"/>
    </row>
    <row r="137" spans="1:15" ht="14.25">
      <c r="A137" s="351">
        <v>3211</v>
      </c>
      <c r="B137" s="56" t="s">
        <v>331</v>
      </c>
      <c r="C137" s="232"/>
      <c r="D137" s="232"/>
      <c r="E137" s="232"/>
      <c r="F137" s="232">
        <v>9440</v>
      </c>
      <c r="G137" s="232"/>
      <c r="H137" s="232">
        <v>17542</v>
      </c>
      <c r="I137" s="232"/>
      <c r="J137" s="402">
        <f t="shared" si="4"/>
        <v>185.8262711864407</v>
      </c>
      <c r="K137" s="200"/>
      <c r="L137" s="200"/>
      <c r="M137" s="200"/>
      <c r="N137" s="200"/>
      <c r="O137" s="200"/>
    </row>
    <row r="138" spans="1:15" ht="14.25">
      <c r="A138" s="351">
        <v>3212</v>
      </c>
      <c r="B138" s="56" t="s">
        <v>332</v>
      </c>
      <c r="C138" s="232"/>
      <c r="D138" s="232"/>
      <c r="E138" s="232"/>
      <c r="F138" s="232">
        <v>25678</v>
      </c>
      <c r="G138" s="232"/>
      <c r="H138" s="232">
        <v>30587</v>
      </c>
      <c r="I138" s="232"/>
      <c r="J138" s="402">
        <f t="shared" si="4"/>
        <v>119.11753251810889</v>
      </c>
      <c r="K138" s="200"/>
      <c r="L138" s="200"/>
      <c r="M138" s="200"/>
      <c r="N138" s="200"/>
      <c r="O138" s="200"/>
    </row>
    <row r="139" spans="1:15" ht="14.25">
      <c r="A139" s="351">
        <v>3214</v>
      </c>
      <c r="B139" s="56" t="s">
        <v>333</v>
      </c>
      <c r="C139" s="232"/>
      <c r="D139" s="232"/>
      <c r="E139" s="232"/>
      <c r="F139" s="232">
        <v>1268</v>
      </c>
      <c r="G139" s="232"/>
      <c r="H139" s="232">
        <v>172</v>
      </c>
      <c r="I139" s="232"/>
      <c r="J139" s="402">
        <f t="shared" si="4"/>
        <v>13.564668769716087</v>
      </c>
      <c r="K139" s="200"/>
      <c r="L139" s="200"/>
      <c r="M139" s="200"/>
      <c r="N139" s="200"/>
      <c r="O139" s="200"/>
    </row>
    <row r="140" spans="1:15" ht="14.25">
      <c r="A140" s="55">
        <v>322</v>
      </c>
      <c r="B140" s="56" t="s">
        <v>45</v>
      </c>
      <c r="C140" s="250">
        <v>262763</v>
      </c>
      <c r="D140" s="250"/>
      <c r="E140" s="250"/>
      <c r="F140" s="232">
        <f>F141+F142+F143+F144+F145</f>
        <v>200323</v>
      </c>
      <c r="G140" s="232">
        <v>302500</v>
      </c>
      <c r="H140" s="232">
        <f>SUM(H141:H145)</f>
        <v>238005</v>
      </c>
      <c r="I140" s="402">
        <f>H140/G140*100</f>
        <v>78.67933884297521</v>
      </c>
      <c r="J140" s="402">
        <f t="shared" si="4"/>
        <v>118.81062084733156</v>
      </c>
      <c r="K140" s="200"/>
      <c r="L140" s="200"/>
      <c r="M140" s="200"/>
      <c r="N140" s="200"/>
      <c r="O140" s="200"/>
    </row>
    <row r="141" spans="1:15" ht="14.25">
      <c r="A141" s="351">
        <v>3221</v>
      </c>
      <c r="B141" s="56" t="s">
        <v>334</v>
      </c>
      <c r="C141" s="250"/>
      <c r="D141" s="250"/>
      <c r="E141" s="250"/>
      <c r="F141" s="232">
        <v>33321</v>
      </c>
      <c r="G141" s="232"/>
      <c r="H141" s="232">
        <v>24822</v>
      </c>
      <c r="I141" s="232"/>
      <c r="J141" s="402">
        <f t="shared" si="4"/>
        <v>74.49356261816872</v>
      </c>
      <c r="K141" s="200"/>
      <c r="L141" s="200"/>
      <c r="M141" s="200"/>
      <c r="N141" s="200"/>
      <c r="O141" s="200"/>
    </row>
    <row r="142" spans="1:15" ht="14.25">
      <c r="A142" s="351" t="s">
        <v>335</v>
      </c>
      <c r="B142" s="56" t="s">
        <v>336</v>
      </c>
      <c r="C142" s="250"/>
      <c r="D142" s="250"/>
      <c r="E142" s="250"/>
      <c r="F142" s="232">
        <v>14128</v>
      </c>
      <c r="G142" s="232"/>
      <c r="H142" s="232">
        <v>14501</v>
      </c>
      <c r="I142" s="232"/>
      <c r="J142" s="402">
        <f t="shared" si="4"/>
        <v>102.64014722536807</v>
      </c>
      <c r="K142" s="200"/>
      <c r="L142" s="200"/>
      <c r="M142" s="200"/>
      <c r="N142" s="200"/>
      <c r="O142" s="200"/>
    </row>
    <row r="143" spans="1:15" ht="14.25">
      <c r="A143" s="351" t="s">
        <v>337</v>
      </c>
      <c r="B143" s="56" t="s">
        <v>338</v>
      </c>
      <c r="C143" s="250"/>
      <c r="D143" s="250"/>
      <c r="E143" s="250"/>
      <c r="F143" s="232">
        <v>130643</v>
      </c>
      <c r="G143" s="232"/>
      <c r="H143" s="232">
        <v>146522</v>
      </c>
      <c r="I143" s="232"/>
      <c r="J143" s="402">
        <f t="shared" si="4"/>
        <v>112.15449737069724</v>
      </c>
      <c r="K143" s="200"/>
      <c r="L143" s="200"/>
      <c r="M143" s="200"/>
      <c r="N143" s="200"/>
      <c r="O143" s="200"/>
    </row>
    <row r="144" spans="1:15" ht="14.25">
      <c r="A144" s="351" t="s">
        <v>339</v>
      </c>
      <c r="B144" s="56" t="s">
        <v>340</v>
      </c>
      <c r="C144" s="250"/>
      <c r="D144" s="250"/>
      <c r="E144" s="250"/>
      <c r="F144" s="232">
        <v>21741</v>
      </c>
      <c r="G144" s="232"/>
      <c r="H144" s="232">
        <v>51667</v>
      </c>
      <c r="I144" s="232"/>
      <c r="J144" s="402">
        <f t="shared" si="4"/>
        <v>237.64776229244285</v>
      </c>
      <c r="K144" s="200"/>
      <c r="L144" s="200"/>
      <c r="M144" s="200"/>
      <c r="N144" s="200"/>
      <c r="O144" s="200"/>
    </row>
    <row r="145" spans="1:15" ht="14.25">
      <c r="A145" s="351" t="s">
        <v>341</v>
      </c>
      <c r="B145" s="56" t="s">
        <v>342</v>
      </c>
      <c r="C145" s="250"/>
      <c r="D145" s="250"/>
      <c r="E145" s="250"/>
      <c r="F145" s="232">
        <v>490</v>
      </c>
      <c r="G145" s="232"/>
      <c r="H145" s="232">
        <v>493</v>
      </c>
      <c r="I145" s="232"/>
      <c r="J145" s="402">
        <f t="shared" si="4"/>
        <v>100.61224489795919</v>
      </c>
      <c r="K145" s="200"/>
      <c r="L145" s="200"/>
      <c r="M145" s="200"/>
      <c r="N145" s="200"/>
      <c r="O145" s="200"/>
    </row>
    <row r="146" spans="1:15" ht="14.25">
      <c r="A146" s="351"/>
      <c r="B146" s="200"/>
      <c r="C146" s="200"/>
      <c r="D146" s="200"/>
      <c r="E146" s="200"/>
      <c r="F146" s="200"/>
      <c r="G146" s="200"/>
      <c r="H146" s="200"/>
      <c r="I146" s="200"/>
      <c r="J146" s="403" t="s">
        <v>416</v>
      </c>
      <c r="K146" s="200"/>
      <c r="L146" s="200"/>
      <c r="M146" s="200"/>
      <c r="N146" s="200"/>
      <c r="O146" s="200"/>
    </row>
    <row r="147" spans="1:15" ht="14.25">
      <c r="A147" s="405" t="s">
        <v>419</v>
      </c>
      <c r="B147" s="42">
        <v>2</v>
      </c>
      <c r="C147" s="43">
        <v>3</v>
      </c>
      <c r="D147" s="43">
        <v>4</v>
      </c>
      <c r="E147" s="43">
        <v>3</v>
      </c>
      <c r="F147" s="43">
        <v>4</v>
      </c>
      <c r="G147" s="43">
        <v>5</v>
      </c>
      <c r="H147" s="43">
        <v>6</v>
      </c>
      <c r="I147" s="43">
        <v>7</v>
      </c>
      <c r="J147" s="43">
        <v>8</v>
      </c>
      <c r="K147" s="200"/>
      <c r="L147" s="200"/>
      <c r="M147" s="200"/>
      <c r="N147" s="200"/>
      <c r="O147" s="200"/>
    </row>
    <row r="148" spans="1:15" ht="14.25">
      <c r="A148" s="351"/>
      <c r="B148" s="93"/>
      <c r="C148" s="45"/>
      <c r="D148" s="45"/>
      <c r="E148" s="45"/>
      <c r="F148" s="45"/>
      <c r="G148" s="45"/>
      <c r="H148" s="45"/>
      <c r="I148" s="45"/>
      <c r="J148" s="45"/>
      <c r="K148" s="200"/>
      <c r="L148" s="200"/>
      <c r="M148" s="200"/>
      <c r="N148" s="200"/>
      <c r="O148" s="200"/>
    </row>
    <row r="149" spans="1:15" ht="14.25">
      <c r="A149" s="55">
        <v>323</v>
      </c>
      <c r="B149" s="56" t="s">
        <v>25</v>
      </c>
      <c r="C149" s="250">
        <v>888852</v>
      </c>
      <c r="D149" s="250"/>
      <c r="E149" s="250"/>
      <c r="F149" s="232">
        <f>F150+F151+F152+F153+F154+F155+F156+F157</f>
        <v>222871</v>
      </c>
      <c r="G149" s="232">
        <v>1075500</v>
      </c>
      <c r="H149" s="232">
        <f>SUM(H150:H157)</f>
        <v>617521</v>
      </c>
      <c r="I149" s="402">
        <f>H149/G149*100</f>
        <v>57.41710832171083</v>
      </c>
      <c r="J149" s="402">
        <f t="shared" si="4"/>
        <v>277.07552799601564</v>
      </c>
      <c r="K149" s="200"/>
      <c r="L149" s="200"/>
      <c r="M149" s="200"/>
      <c r="N149" s="200"/>
      <c r="O149" s="200"/>
    </row>
    <row r="150" spans="1:15" ht="14.25">
      <c r="A150" s="351" t="s">
        <v>343</v>
      </c>
      <c r="B150" s="56" t="s">
        <v>344</v>
      </c>
      <c r="C150" s="250"/>
      <c r="D150" s="250"/>
      <c r="E150" s="250"/>
      <c r="F150" s="232">
        <v>18721</v>
      </c>
      <c r="G150" s="232"/>
      <c r="H150" s="232">
        <v>21092</v>
      </c>
      <c r="I150" s="232"/>
      <c r="J150" s="402">
        <f t="shared" si="4"/>
        <v>112.66492174563325</v>
      </c>
      <c r="K150" s="200"/>
      <c r="L150" s="200"/>
      <c r="M150" s="200"/>
      <c r="N150" s="200"/>
      <c r="O150" s="200"/>
    </row>
    <row r="151" spans="1:15" ht="14.25">
      <c r="A151" s="351" t="s">
        <v>345</v>
      </c>
      <c r="B151" s="56" t="s">
        <v>346</v>
      </c>
      <c r="C151" s="250"/>
      <c r="D151" s="250"/>
      <c r="E151" s="250"/>
      <c r="F151" s="232">
        <v>124739</v>
      </c>
      <c r="G151" s="232"/>
      <c r="H151" s="232">
        <v>283645</v>
      </c>
      <c r="I151" s="232"/>
      <c r="J151" s="402">
        <f t="shared" si="4"/>
        <v>227.39079197364097</v>
      </c>
      <c r="K151" s="200"/>
      <c r="L151" s="200"/>
      <c r="M151" s="200"/>
      <c r="N151" s="200"/>
      <c r="O151" s="200"/>
    </row>
    <row r="152" spans="1:15" ht="14.25">
      <c r="A152" s="351" t="s">
        <v>347</v>
      </c>
      <c r="B152" s="56" t="s">
        <v>348</v>
      </c>
      <c r="C152" s="250"/>
      <c r="D152" s="250"/>
      <c r="E152" s="250"/>
      <c r="F152" s="232">
        <v>26787</v>
      </c>
      <c r="G152" s="232"/>
      <c r="H152" s="232">
        <v>22219</v>
      </c>
      <c r="I152" s="232"/>
      <c r="J152" s="402">
        <f t="shared" si="4"/>
        <v>82.94695187964311</v>
      </c>
      <c r="K152" s="200"/>
      <c r="L152" s="200"/>
      <c r="M152" s="200"/>
      <c r="N152" s="200"/>
      <c r="O152" s="200"/>
    </row>
    <row r="153" spans="1:15" ht="14.25">
      <c r="A153" s="351" t="s">
        <v>349</v>
      </c>
      <c r="B153" s="56" t="s">
        <v>350</v>
      </c>
      <c r="C153" s="250"/>
      <c r="D153" s="250"/>
      <c r="E153" s="250"/>
      <c r="F153" s="232">
        <v>20919</v>
      </c>
      <c r="G153" s="232"/>
      <c r="H153" s="232">
        <v>20366</v>
      </c>
      <c r="I153" s="232"/>
      <c r="J153" s="402">
        <f t="shared" si="4"/>
        <v>97.35647019455998</v>
      </c>
      <c r="K153" s="200"/>
      <c r="L153" s="200"/>
      <c r="M153" s="200"/>
      <c r="N153" s="200"/>
      <c r="O153" s="200"/>
    </row>
    <row r="154" spans="1:15" ht="14.25">
      <c r="A154" s="351" t="s">
        <v>351</v>
      </c>
      <c r="B154" s="56" t="s">
        <v>352</v>
      </c>
      <c r="C154" s="250"/>
      <c r="D154" s="250"/>
      <c r="E154" s="250"/>
      <c r="F154" s="232">
        <v>18966</v>
      </c>
      <c r="G154" s="232"/>
      <c r="H154" s="232">
        <v>18169</v>
      </c>
      <c r="I154" s="232"/>
      <c r="J154" s="402">
        <f t="shared" si="4"/>
        <v>95.79774333016978</v>
      </c>
      <c r="K154" s="200"/>
      <c r="L154" s="200"/>
      <c r="M154" s="200"/>
      <c r="N154" s="200"/>
      <c r="O154" s="200"/>
    </row>
    <row r="155" spans="1:15" ht="14.25">
      <c r="A155" s="351" t="s">
        <v>353</v>
      </c>
      <c r="B155" s="56" t="s">
        <v>354</v>
      </c>
      <c r="C155" s="250"/>
      <c r="D155" s="250"/>
      <c r="E155" s="250"/>
      <c r="F155" s="232">
        <v>10220</v>
      </c>
      <c r="G155" s="232"/>
      <c r="H155" s="232">
        <v>247709</v>
      </c>
      <c r="I155" s="232"/>
      <c r="J155" s="402">
        <f t="shared" si="4"/>
        <v>2423.7671232876714</v>
      </c>
      <c r="K155" s="200"/>
      <c r="L155" s="200"/>
      <c r="M155" s="200"/>
      <c r="N155" s="200"/>
      <c r="O155" s="200"/>
    </row>
    <row r="156" spans="1:15" ht="14.25">
      <c r="A156" s="351" t="s">
        <v>355</v>
      </c>
      <c r="B156" s="56" t="s">
        <v>356</v>
      </c>
      <c r="C156" s="250"/>
      <c r="D156" s="250"/>
      <c r="E156" s="250"/>
      <c r="F156" s="232">
        <v>0</v>
      </c>
      <c r="G156" s="232"/>
      <c r="H156" s="232">
        <v>2500</v>
      </c>
      <c r="I156" s="232"/>
      <c r="J156" s="402">
        <v>0</v>
      </c>
      <c r="K156" s="200"/>
      <c r="L156" s="200"/>
      <c r="M156" s="200"/>
      <c r="N156" s="200"/>
      <c r="O156" s="200"/>
    </row>
    <row r="157" spans="1:15" ht="14.25">
      <c r="A157" s="351" t="s">
        <v>357</v>
      </c>
      <c r="B157" s="56" t="s">
        <v>358</v>
      </c>
      <c r="C157" s="250"/>
      <c r="D157" s="250"/>
      <c r="E157" s="250"/>
      <c r="F157" s="232">
        <v>2519</v>
      </c>
      <c r="G157" s="232"/>
      <c r="H157" s="232">
        <v>1821</v>
      </c>
      <c r="I157" s="232"/>
      <c r="J157" s="402">
        <f t="shared" si="4"/>
        <v>72.2905915045653</v>
      </c>
      <c r="K157" s="200"/>
      <c r="L157" s="200"/>
      <c r="M157" s="200"/>
      <c r="N157" s="200"/>
      <c r="O157" s="200"/>
    </row>
    <row r="158" spans="1:15" ht="14.25">
      <c r="A158" s="55">
        <v>324</v>
      </c>
      <c r="B158" s="56" t="s">
        <v>95</v>
      </c>
      <c r="C158" s="250">
        <v>670340</v>
      </c>
      <c r="D158" s="250"/>
      <c r="E158" s="250"/>
      <c r="F158" s="232">
        <f>F159</f>
        <v>10888</v>
      </c>
      <c r="G158" s="232">
        <v>15000</v>
      </c>
      <c r="H158" s="232">
        <f>H159</f>
        <v>14673</v>
      </c>
      <c r="I158" s="402">
        <f>H158/G158*100</f>
        <v>97.82</v>
      </c>
      <c r="J158" s="402">
        <v>0</v>
      </c>
      <c r="K158" s="200"/>
      <c r="L158" s="200"/>
      <c r="M158" s="200"/>
      <c r="N158" s="200"/>
      <c r="O158" s="200"/>
    </row>
    <row r="159" spans="1:15" ht="14.25">
      <c r="A159" s="351">
        <v>3241</v>
      </c>
      <c r="B159" s="56" t="s">
        <v>389</v>
      </c>
      <c r="C159" s="250"/>
      <c r="D159" s="250"/>
      <c r="E159" s="250"/>
      <c r="F159" s="232">
        <v>10888</v>
      </c>
      <c r="G159" s="232"/>
      <c r="H159" s="232">
        <v>14673</v>
      </c>
      <c r="I159" s="232"/>
      <c r="J159" s="402">
        <v>0</v>
      </c>
      <c r="K159" s="200"/>
      <c r="L159" s="200"/>
      <c r="M159" s="200"/>
      <c r="N159" s="200"/>
      <c r="O159" s="200"/>
    </row>
    <row r="160" spans="1:15" ht="14.25">
      <c r="A160" s="55">
        <v>329</v>
      </c>
      <c r="B160" s="56" t="s">
        <v>31</v>
      </c>
      <c r="C160" s="250">
        <v>174200</v>
      </c>
      <c r="D160" s="250"/>
      <c r="E160" s="250"/>
      <c r="F160" s="232">
        <f>F161+F162+F163+F164+F165+F166</f>
        <v>43173</v>
      </c>
      <c r="G160" s="232">
        <v>164000</v>
      </c>
      <c r="H160" s="232">
        <f>SUM(H161:H166)</f>
        <v>139311</v>
      </c>
      <c r="I160" s="402">
        <f>H160/G160*100</f>
        <v>84.94573170731708</v>
      </c>
      <c r="J160" s="402">
        <f t="shared" si="4"/>
        <v>322.6808421930373</v>
      </c>
      <c r="K160" s="200"/>
      <c r="L160" s="200"/>
      <c r="M160" s="200"/>
      <c r="N160" s="200"/>
      <c r="O160" s="200"/>
    </row>
    <row r="161" spans="1:15" ht="14.25">
      <c r="A161" s="351" t="s">
        <v>359</v>
      </c>
      <c r="B161" s="56" t="s">
        <v>360</v>
      </c>
      <c r="C161" s="250"/>
      <c r="D161" s="250"/>
      <c r="E161" s="250"/>
      <c r="F161" s="232">
        <v>13686</v>
      </c>
      <c r="G161" s="232"/>
      <c r="H161" s="232">
        <v>73830</v>
      </c>
      <c r="I161" s="232"/>
      <c r="J161" s="402">
        <f t="shared" si="4"/>
        <v>539.4563787812363</v>
      </c>
      <c r="K161" s="200"/>
      <c r="L161" s="200"/>
      <c r="M161" s="200"/>
      <c r="N161" s="200"/>
      <c r="O161" s="200"/>
    </row>
    <row r="162" spans="1:15" ht="14.25">
      <c r="A162" s="351" t="s">
        <v>424</v>
      </c>
      <c r="B162" s="56" t="s">
        <v>425</v>
      </c>
      <c r="C162" s="250"/>
      <c r="D162" s="250"/>
      <c r="E162" s="250"/>
      <c r="F162" s="232">
        <v>2285</v>
      </c>
      <c r="G162" s="232"/>
      <c r="H162" s="232">
        <v>2423</v>
      </c>
      <c r="I162" s="232"/>
      <c r="J162" s="402"/>
      <c r="K162" s="200"/>
      <c r="L162" s="200"/>
      <c r="M162" s="200"/>
      <c r="N162" s="200"/>
      <c r="O162" s="200"/>
    </row>
    <row r="163" spans="1:15" ht="14.25">
      <c r="A163" s="351" t="s">
        <v>361</v>
      </c>
      <c r="B163" s="56" t="s">
        <v>362</v>
      </c>
      <c r="C163" s="250"/>
      <c r="D163" s="250"/>
      <c r="E163" s="250"/>
      <c r="F163" s="232">
        <v>4992</v>
      </c>
      <c r="G163" s="232"/>
      <c r="H163" s="232">
        <v>9927</v>
      </c>
      <c r="I163" s="232"/>
      <c r="J163" s="402">
        <f t="shared" si="4"/>
        <v>198.8581730769231</v>
      </c>
      <c r="K163" s="200"/>
      <c r="L163" s="200"/>
      <c r="M163" s="200"/>
      <c r="N163" s="200"/>
      <c r="O163" s="200"/>
    </row>
    <row r="164" spans="1:15" ht="14.25">
      <c r="A164" s="351" t="s">
        <v>363</v>
      </c>
      <c r="B164" s="56" t="s">
        <v>364</v>
      </c>
      <c r="C164" s="250"/>
      <c r="D164" s="250"/>
      <c r="E164" s="250"/>
      <c r="F164" s="232">
        <v>1500</v>
      </c>
      <c r="G164" s="232"/>
      <c r="H164" s="232">
        <v>29500</v>
      </c>
      <c r="I164" s="232"/>
      <c r="J164" s="402">
        <f t="shared" si="4"/>
        <v>1966.6666666666667</v>
      </c>
      <c r="K164" s="200"/>
      <c r="L164" s="200"/>
      <c r="M164" s="200"/>
      <c r="N164" s="200"/>
      <c r="O164" s="200"/>
    </row>
    <row r="165" spans="1:15" ht="14.25">
      <c r="A165" s="351" t="s">
        <v>365</v>
      </c>
      <c r="B165" s="56" t="s">
        <v>366</v>
      </c>
      <c r="C165" s="250"/>
      <c r="D165" s="250"/>
      <c r="E165" s="250"/>
      <c r="F165" s="232">
        <v>811</v>
      </c>
      <c r="G165" s="232"/>
      <c r="H165" s="232">
        <v>1981</v>
      </c>
      <c r="I165" s="232"/>
      <c r="J165" s="402">
        <f t="shared" si="4"/>
        <v>244.2663378545006</v>
      </c>
      <c r="K165" s="200"/>
      <c r="L165" s="200"/>
      <c r="M165" s="200"/>
      <c r="N165" s="200"/>
      <c r="O165" s="200"/>
    </row>
    <row r="166" spans="1:15" ht="14.25">
      <c r="A166" s="351" t="s">
        <v>367</v>
      </c>
      <c r="B166" s="56" t="s">
        <v>31</v>
      </c>
      <c r="C166" s="250"/>
      <c r="D166" s="250"/>
      <c r="E166" s="250"/>
      <c r="F166" s="232">
        <v>19899</v>
      </c>
      <c r="G166" s="232"/>
      <c r="H166" s="232">
        <v>21650</v>
      </c>
      <c r="I166" s="232"/>
      <c r="J166" s="402">
        <f t="shared" si="4"/>
        <v>108.79943715764611</v>
      </c>
      <c r="K166" s="200"/>
      <c r="L166" s="200"/>
      <c r="M166" s="200"/>
      <c r="N166" s="200"/>
      <c r="O166" s="200"/>
    </row>
    <row r="167" spans="1:15" ht="14.25">
      <c r="A167" s="56"/>
      <c r="B167" s="56"/>
      <c r="C167" s="232"/>
      <c r="D167" s="232"/>
      <c r="E167" s="232"/>
      <c r="F167" s="232"/>
      <c r="G167" s="232"/>
      <c r="H167" s="232"/>
      <c r="I167" s="232"/>
      <c r="J167" s="232"/>
      <c r="K167" s="200"/>
      <c r="L167" s="200"/>
      <c r="M167" s="200"/>
      <c r="N167" s="200"/>
      <c r="O167" s="200"/>
    </row>
    <row r="168" spans="1:15" ht="14.25">
      <c r="A168" s="57">
        <v>34</v>
      </c>
      <c r="B168" s="58" t="s">
        <v>32</v>
      </c>
      <c r="C168" s="246">
        <v>200000</v>
      </c>
      <c r="D168" s="246"/>
      <c r="E168" s="246"/>
      <c r="F168" s="246">
        <f>F171</f>
        <v>21182</v>
      </c>
      <c r="G168" s="246">
        <v>29000</v>
      </c>
      <c r="H168" s="246">
        <f>H171+H169</f>
        <v>15943</v>
      </c>
      <c r="I168" s="401">
        <f>H168/G168*100</f>
        <v>54.97586206896552</v>
      </c>
      <c r="J168" s="401">
        <f>H168/F168*100</f>
        <v>75.26673590784628</v>
      </c>
      <c r="K168" s="200"/>
      <c r="L168" s="200"/>
      <c r="M168" s="200"/>
      <c r="N168" s="200"/>
      <c r="O168" s="200"/>
    </row>
    <row r="169" spans="1:15" ht="14.25">
      <c r="A169" s="408">
        <v>342</v>
      </c>
      <c r="B169" s="406" t="s">
        <v>435</v>
      </c>
      <c r="C169" s="250"/>
      <c r="D169" s="250"/>
      <c r="E169" s="250"/>
      <c r="F169" s="250"/>
      <c r="G169" s="250">
        <v>7000</v>
      </c>
      <c r="H169" s="250">
        <f>H170</f>
        <v>4866</v>
      </c>
      <c r="I169" s="250"/>
      <c r="J169" s="250"/>
      <c r="K169" s="200"/>
      <c r="L169" s="200"/>
      <c r="M169" s="200"/>
      <c r="N169" s="200"/>
      <c r="O169" s="200"/>
    </row>
    <row r="170" spans="1:15" ht="14.25">
      <c r="A170" s="404">
        <v>3423</v>
      </c>
      <c r="B170" s="406" t="s">
        <v>465</v>
      </c>
      <c r="C170" s="250"/>
      <c r="D170" s="250"/>
      <c r="E170" s="250"/>
      <c r="F170" s="250"/>
      <c r="G170" s="250"/>
      <c r="H170" s="250">
        <v>4866</v>
      </c>
      <c r="I170" s="250"/>
      <c r="J170" s="250"/>
      <c r="K170" s="200"/>
      <c r="L170" s="200"/>
      <c r="M170" s="200"/>
      <c r="N170" s="200"/>
      <c r="O170" s="200"/>
    </row>
    <row r="171" spans="1:15" ht="14.25">
      <c r="A171" s="55">
        <v>343</v>
      </c>
      <c r="B171" s="56" t="s">
        <v>46</v>
      </c>
      <c r="C171" s="232">
        <v>200000</v>
      </c>
      <c r="D171" s="232"/>
      <c r="E171" s="232"/>
      <c r="F171" s="232">
        <f>F172+F173+F174</f>
        <v>21182</v>
      </c>
      <c r="G171" s="232">
        <v>22000</v>
      </c>
      <c r="H171" s="232">
        <f>H172+H173+H174</f>
        <v>11077</v>
      </c>
      <c r="I171" s="402">
        <f>H171/G171*100</f>
        <v>50.349999999999994</v>
      </c>
      <c r="J171" s="402">
        <f>H171/F171*100</f>
        <v>52.294400906429985</v>
      </c>
      <c r="K171" s="200"/>
      <c r="L171" s="200"/>
      <c r="M171" s="200"/>
      <c r="N171" s="200"/>
      <c r="O171" s="200"/>
    </row>
    <row r="172" spans="1:15" ht="14.25">
      <c r="A172" s="351">
        <v>3431</v>
      </c>
      <c r="B172" s="56" t="s">
        <v>368</v>
      </c>
      <c r="C172" s="250"/>
      <c r="D172" s="250"/>
      <c r="E172" s="250"/>
      <c r="F172" s="250">
        <v>9696</v>
      </c>
      <c r="G172" s="250"/>
      <c r="H172" s="250">
        <v>10638</v>
      </c>
      <c r="I172" s="250"/>
      <c r="J172" s="402">
        <f>H172/F172*100</f>
        <v>109.71534653465346</v>
      </c>
      <c r="K172" s="200"/>
      <c r="L172" s="200"/>
      <c r="M172" s="200"/>
      <c r="N172" s="200"/>
      <c r="O172" s="200"/>
    </row>
    <row r="173" spans="1:15" ht="14.25">
      <c r="A173" s="351">
        <v>3433</v>
      </c>
      <c r="B173" s="56" t="s">
        <v>369</v>
      </c>
      <c r="C173" s="250"/>
      <c r="D173" s="250"/>
      <c r="E173" s="250"/>
      <c r="F173" s="250">
        <v>8234</v>
      </c>
      <c r="G173" s="250"/>
      <c r="H173" s="250">
        <v>56</v>
      </c>
      <c r="I173" s="250"/>
      <c r="J173" s="402">
        <f>H173/F173*100</f>
        <v>0.680106873937333</v>
      </c>
      <c r="K173" s="200"/>
      <c r="L173" s="200"/>
      <c r="M173" s="200"/>
      <c r="N173" s="200"/>
      <c r="O173" s="200"/>
    </row>
    <row r="174" spans="1:15" ht="14.25">
      <c r="A174" s="351" t="s">
        <v>370</v>
      </c>
      <c r="B174" s="56" t="s">
        <v>371</v>
      </c>
      <c r="F174" s="250">
        <v>3252</v>
      </c>
      <c r="H174" s="228">
        <v>383</v>
      </c>
      <c r="J174" s="402">
        <f>H174/F174*100</f>
        <v>11.777367773677737</v>
      </c>
      <c r="K174" s="200"/>
      <c r="L174" s="200"/>
      <c r="M174" s="200"/>
      <c r="N174" s="200"/>
      <c r="O174" s="200"/>
    </row>
    <row r="175" spans="1:15" ht="14.25">
      <c r="A175" s="55"/>
      <c r="B175" s="56"/>
      <c r="C175" s="232"/>
      <c r="D175" s="232"/>
      <c r="E175" s="232"/>
      <c r="F175" s="232"/>
      <c r="G175" s="232"/>
      <c r="H175" s="232"/>
      <c r="I175" s="232"/>
      <c r="J175" s="232"/>
      <c r="K175" s="200"/>
      <c r="L175" s="200"/>
      <c r="M175" s="200"/>
      <c r="N175" s="200"/>
      <c r="O175" s="200"/>
    </row>
    <row r="176" spans="1:15" ht="14.25">
      <c r="A176" s="57">
        <v>36</v>
      </c>
      <c r="B176" s="58" t="s">
        <v>41</v>
      </c>
      <c r="C176" s="246">
        <v>142500</v>
      </c>
      <c r="D176" s="246"/>
      <c r="E176" s="246"/>
      <c r="F176" s="246">
        <v>0</v>
      </c>
      <c r="G176" s="246">
        <v>22500</v>
      </c>
      <c r="H176" s="246">
        <v>0</v>
      </c>
      <c r="I176" s="401">
        <f>H176/G176*100</f>
        <v>0</v>
      </c>
      <c r="J176" s="401">
        <v>0</v>
      </c>
      <c r="K176" s="200"/>
      <c r="L176" s="200"/>
      <c r="M176" s="200"/>
      <c r="N176" s="200"/>
      <c r="O176" s="200"/>
    </row>
    <row r="177" spans="1:15" ht="14.25">
      <c r="A177" s="55">
        <v>363</v>
      </c>
      <c r="B177" s="56" t="s">
        <v>47</v>
      </c>
      <c r="C177" s="232">
        <v>142500</v>
      </c>
      <c r="D177" s="232"/>
      <c r="E177" s="232"/>
      <c r="F177" s="232">
        <v>0</v>
      </c>
      <c r="G177" s="232">
        <v>22500</v>
      </c>
      <c r="H177" s="232">
        <v>0</v>
      </c>
      <c r="I177" s="402">
        <f>H177/G177*100</f>
        <v>0</v>
      </c>
      <c r="J177" s="402"/>
      <c r="K177" s="200"/>
      <c r="L177" s="200"/>
      <c r="M177" s="200"/>
      <c r="N177" s="200"/>
      <c r="O177" s="200"/>
    </row>
    <row r="178" spans="1:15" ht="14.25">
      <c r="A178" s="200"/>
      <c r="B178" s="200"/>
      <c r="C178" s="200"/>
      <c r="D178" s="200"/>
      <c r="E178" s="200"/>
      <c r="F178" s="200"/>
      <c r="G178" s="200"/>
      <c r="H178" s="200"/>
      <c r="I178" s="200"/>
      <c r="J178" s="200"/>
      <c r="K178" s="200"/>
      <c r="L178" s="200"/>
      <c r="M178" s="200"/>
      <c r="N178" s="200"/>
      <c r="O178" s="200"/>
    </row>
    <row r="179" spans="1:15" ht="14.25">
      <c r="A179" s="57">
        <v>37</v>
      </c>
      <c r="B179" s="58" t="s">
        <v>33</v>
      </c>
      <c r="C179" s="246">
        <v>30000</v>
      </c>
      <c r="D179" s="246"/>
      <c r="E179" s="246"/>
      <c r="F179" s="246">
        <f>F180</f>
        <v>15851</v>
      </c>
      <c r="G179" s="246">
        <v>40000</v>
      </c>
      <c r="H179" s="246">
        <f>H180</f>
        <v>15154</v>
      </c>
      <c r="I179" s="401">
        <f>H179/G179*100</f>
        <v>37.885000000000005</v>
      </c>
      <c r="J179" s="401">
        <f>H179/F179*100</f>
        <v>95.60280108510504</v>
      </c>
      <c r="K179" s="200"/>
      <c r="L179" s="200"/>
      <c r="M179" s="200"/>
      <c r="N179" s="200"/>
      <c r="O179" s="200"/>
    </row>
    <row r="180" spans="1:15" ht="14.25">
      <c r="A180" s="55">
        <v>372</v>
      </c>
      <c r="B180" s="56" t="s">
        <v>48</v>
      </c>
      <c r="C180" s="232">
        <v>30000</v>
      </c>
      <c r="D180" s="232"/>
      <c r="E180" s="232"/>
      <c r="F180" s="232">
        <v>15851</v>
      </c>
      <c r="G180" s="232">
        <v>40000</v>
      </c>
      <c r="H180" s="232">
        <f>H181</f>
        <v>15154</v>
      </c>
      <c r="I180" s="232"/>
      <c r="J180" s="402">
        <f>H180/F180*100</f>
        <v>95.60280108510504</v>
      </c>
      <c r="K180" s="200"/>
      <c r="L180" s="200"/>
      <c r="M180" s="200"/>
      <c r="N180" s="200"/>
      <c r="O180" s="200"/>
    </row>
    <row r="181" spans="1:15" ht="14.25">
      <c r="A181" s="253">
        <v>3721</v>
      </c>
      <c r="B181" s="346" t="s">
        <v>372</v>
      </c>
      <c r="C181" s="200"/>
      <c r="D181" s="200"/>
      <c r="E181" s="200"/>
      <c r="F181" s="200">
        <v>15851</v>
      </c>
      <c r="G181" s="200"/>
      <c r="H181" s="200">
        <v>15154</v>
      </c>
      <c r="I181" s="200"/>
      <c r="J181" s="402">
        <f>H181/F181*100</f>
        <v>95.60280108510504</v>
      </c>
      <c r="K181" s="200"/>
      <c r="L181" s="200"/>
      <c r="M181" s="200"/>
      <c r="N181" s="200"/>
      <c r="O181" s="200"/>
    </row>
    <row r="182" spans="1:15" ht="14.25">
      <c r="A182" s="200"/>
      <c r="B182" s="200"/>
      <c r="C182" s="200"/>
      <c r="D182" s="200"/>
      <c r="E182" s="200"/>
      <c r="F182" s="200"/>
      <c r="G182" s="200"/>
      <c r="H182" s="200"/>
      <c r="I182" s="200"/>
      <c r="J182" s="200"/>
      <c r="K182" s="200"/>
      <c r="L182" s="200"/>
      <c r="M182" s="200"/>
      <c r="N182" s="200"/>
      <c r="O182" s="200"/>
    </row>
    <row r="183" spans="1:15" ht="14.25">
      <c r="A183" s="57">
        <v>38</v>
      </c>
      <c r="B183" s="58" t="s">
        <v>7</v>
      </c>
      <c r="C183" s="246">
        <v>1856430</v>
      </c>
      <c r="D183" s="246"/>
      <c r="E183" s="246"/>
      <c r="F183" s="246">
        <f>F184+F186+F189</f>
        <v>65400</v>
      </c>
      <c r="G183" s="246">
        <f>G184+G186+G188+G189</f>
        <v>191499</v>
      </c>
      <c r="H183" s="246">
        <f>H184+H186+H188+H189</f>
        <v>88800</v>
      </c>
      <c r="I183" s="401">
        <f>H183/G183*100</f>
        <v>46.37099932636724</v>
      </c>
      <c r="J183" s="401">
        <f>H183/F183*100</f>
        <v>135.7798165137615</v>
      </c>
      <c r="K183" s="200"/>
      <c r="L183" s="200"/>
      <c r="M183" s="200"/>
      <c r="N183" s="200"/>
      <c r="O183" s="200"/>
    </row>
    <row r="184" spans="1:15" ht="14.25">
      <c r="A184" s="55">
        <v>381</v>
      </c>
      <c r="B184" s="56" t="s">
        <v>49</v>
      </c>
      <c r="C184" s="232">
        <v>86000</v>
      </c>
      <c r="D184" s="232"/>
      <c r="E184" s="232"/>
      <c r="F184" s="232">
        <v>57900</v>
      </c>
      <c r="G184" s="232">
        <v>139000</v>
      </c>
      <c r="H184" s="232">
        <f>H185</f>
        <v>88800</v>
      </c>
      <c r="I184" s="402">
        <f>H184/G184*100</f>
        <v>63.884892086330936</v>
      </c>
      <c r="J184" s="402">
        <f>H184/F184*100</f>
        <v>153.36787564766837</v>
      </c>
      <c r="K184" s="200"/>
      <c r="L184" s="200"/>
      <c r="M184" s="200"/>
      <c r="N184" s="200"/>
      <c r="O184" s="200"/>
    </row>
    <row r="185" spans="1:15" ht="14.25">
      <c r="A185" s="351" t="s">
        <v>373</v>
      </c>
      <c r="B185" s="56" t="s">
        <v>374</v>
      </c>
      <c r="C185" s="232"/>
      <c r="D185" s="232"/>
      <c r="E185" s="232"/>
      <c r="F185" s="232">
        <v>57900</v>
      </c>
      <c r="G185" s="232"/>
      <c r="H185" s="232">
        <v>88800</v>
      </c>
      <c r="I185" s="232"/>
      <c r="J185" s="402">
        <f>H185/F185*100</f>
        <v>153.36787564766837</v>
      </c>
      <c r="K185" s="200"/>
      <c r="L185" s="200"/>
      <c r="M185" s="200"/>
      <c r="N185" s="200"/>
      <c r="O185" s="200"/>
    </row>
    <row r="186" spans="1:15" ht="14.25">
      <c r="A186" s="55">
        <v>382</v>
      </c>
      <c r="B186" s="56" t="s">
        <v>57</v>
      </c>
      <c r="C186" s="232">
        <v>1765000</v>
      </c>
      <c r="D186" s="232"/>
      <c r="E186" s="232"/>
      <c r="F186" s="232">
        <v>7500</v>
      </c>
      <c r="G186" s="232">
        <v>15000</v>
      </c>
      <c r="H186" s="232">
        <f>H187</f>
        <v>0</v>
      </c>
      <c r="I186" s="402">
        <f>H186/G186*100</f>
        <v>0</v>
      </c>
      <c r="J186" s="402">
        <v>0</v>
      </c>
      <c r="K186" s="200"/>
      <c r="L186" s="200"/>
      <c r="M186" s="200"/>
      <c r="N186" s="200"/>
      <c r="O186" s="200"/>
    </row>
    <row r="187" spans="1:15" ht="14.25">
      <c r="A187" s="407">
        <v>3821</v>
      </c>
      <c r="B187" s="406" t="s">
        <v>426</v>
      </c>
      <c r="F187" s="250">
        <v>7500</v>
      </c>
      <c r="G187" s="250"/>
      <c r="K187" s="200"/>
      <c r="L187" s="200"/>
      <c r="M187" s="200"/>
      <c r="N187" s="200"/>
      <c r="O187" s="200"/>
    </row>
    <row r="188" spans="1:15" ht="14.25">
      <c r="A188" s="55">
        <v>383</v>
      </c>
      <c r="B188" s="56" t="s">
        <v>50</v>
      </c>
      <c r="C188" s="232">
        <v>2000</v>
      </c>
      <c r="D188" s="232"/>
      <c r="E188" s="232"/>
      <c r="F188" s="232">
        <v>0</v>
      </c>
      <c r="G188" s="232">
        <v>5430</v>
      </c>
      <c r="H188" s="232"/>
      <c r="I188" s="402">
        <f>H188/G188*100</f>
        <v>0</v>
      </c>
      <c r="J188" s="402">
        <v>0</v>
      </c>
      <c r="K188" s="200"/>
      <c r="L188" s="200"/>
      <c r="M188" s="200"/>
      <c r="N188" s="200"/>
      <c r="O188" s="200"/>
    </row>
    <row r="189" spans="1:15" ht="14.25">
      <c r="A189" s="55">
        <v>386</v>
      </c>
      <c r="B189" s="56" t="s">
        <v>291</v>
      </c>
      <c r="C189" s="232">
        <v>3430</v>
      </c>
      <c r="D189" s="232"/>
      <c r="E189" s="232"/>
      <c r="F189" s="232">
        <v>0</v>
      </c>
      <c r="G189" s="232">
        <v>32069</v>
      </c>
      <c r="H189" s="232"/>
      <c r="I189" s="402">
        <f>H189/G189*100</f>
        <v>0</v>
      </c>
      <c r="J189" s="402">
        <v>0</v>
      </c>
      <c r="K189" s="200"/>
      <c r="L189" s="200"/>
      <c r="M189" s="200"/>
      <c r="N189" s="200"/>
      <c r="O189" s="200"/>
    </row>
    <row r="190" spans="1:15" ht="14.25">
      <c r="A190" s="57">
        <v>4</v>
      </c>
      <c r="B190" s="58" t="s">
        <v>39</v>
      </c>
      <c r="C190" s="47">
        <f>C193+C204+C210</f>
        <v>1514975</v>
      </c>
      <c r="D190" s="47"/>
      <c r="E190" s="47"/>
      <c r="F190" s="47">
        <f>+F191+F193+F204</f>
        <v>1151733</v>
      </c>
      <c r="G190" s="47">
        <f>G193+G191+G204</f>
        <v>2538000</v>
      </c>
      <c r="H190" s="47">
        <f>H193+H204</f>
        <v>1326382</v>
      </c>
      <c r="I190" s="401">
        <f>H190/G190*100</f>
        <v>52.260914105594956</v>
      </c>
      <c r="J190" s="401">
        <f>H190/F190*100</f>
        <v>115.1640180493222</v>
      </c>
      <c r="K190" s="200"/>
      <c r="L190" s="200"/>
      <c r="M190" s="200"/>
      <c r="N190" s="200"/>
      <c r="O190" s="200"/>
    </row>
    <row r="191" spans="1:15" ht="14.25">
      <c r="A191" s="55">
        <v>411</v>
      </c>
      <c r="B191" s="56" t="s">
        <v>263</v>
      </c>
      <c r="C191" s="232"/>
      <c r="D191" s="232"/>
      <c r="E191" s="232"/>
      <c r="F191" s="232">
        <v>0</v>
      </c>
      <c r="G191" s="232">
        <v>110000</v>
      </c>
      <c r="H191" s="232">
        <v>0</v>
      </c>
      <c r="I191" s="402">
        <f>H191/G191*100</f>
        <v>0</v>
      </c>
      <c r="J191" s="402">
        <v>0</v>
      </c>
      <c r="K191" s="200"/>
      <c r="L191" s="200"/>
      <c r="M191" s="200"/>
      <c r="N191" s="200"/>
      <c r="O191" s="200"/>
    </row>
    <row r="192" spans="1:15" ht="14.25">
      <c r="A192" s="55"/>
      <c r="B192" s="56"/>
      <c r="C192" s="232"/>
      <c r="D192" s="232"/>
      <c r="E192" s="232"/>
      <c r="F192" s="232"/>
      <c r="G192" s="232"/>
      <c r="H192" s="232"/>
      <c r="I192" s="232"/>
      <c r="J192" s="232"/>
      <c r="K192" s="200"/>
      <c r="L192" s="200"/>
      <c r="M192" s="200"/>
      <c r="N192" s="200"/>
      <c r="O192" s="200"/>
    </row>
    <row r="193" spans="1:15" ht="14.25">
      <c r="A193" s="57">
        <v>42</v>
      </c>
      <c r="B193" s="58" t="s">
        <v>34</v>
      </c>
      <c r="C193" s="47">
        <v>1494975</v>
      </c>
      <c r="D193" s="47"/>
      <c r="E193" s="47"/>
      <c r="F193" s="246">
        <f>F194+F197+F201</f>
        <v>811427</v>
      </c>
      <c r="G193" s="246">
        <f>G194+G197+G201</f>
        <v>1708000</v>
      </c>
      <c r="H193" s="246">
        <f>H191+H194+H197+H201</f>
        <v>760131</v>
      </c>
      <c r="I193" s="401">
        <f>H193/G193*100</f>
        <v>44.5041569086651</v>
      </c>
      <c r="J193" s="401">
        <f>H193/F193*100</f>
        <v>93.67829761642143</v>
      </c>
      <c r="K193" s="200"/>
      <c r="L193" s="200"/>
      <c r="M193" s="200"/>
      <c r="N193" s="200"/>
      <c r="O193" s="200"/>
    </row>
    <row r="194" spans="1:15" ht="14.25">
      <c r="A194" s="55">
        <v>421</v>
      </c>
      <c r="B194" s="56" t="s">
        <v>51</v>
      </c>
      <c r="C194" s="232">
        <v>990000</v>
      </c>
      <c r="D194" s="232"/>
      <c r="E194" s="232"/>
      <c r="F194" s="232">
        <f>F195+F196</f>
        <v>753234</v>
      </c>
      <c r="G194" s="232">
        <v>550000</v>
      </c>
      <c r="H194" s="232">
        <f>H195+H196</f>
        <v>420755</v>
      </c>
      <c r="I194" s="402">
        <f>H194/G194*100</f>
        <v>76.50090909090909</v>
      </c>
      <c r="J194" s="402">
        <v>0</v>
      </c>
      <c r="K194" s="200"/>
      <c r="L194" s="200"/>
      <c r="M194" s="200"/>
      <c r="N194" s="200"/>
      <c r="O194" s="200"/>
    </row>
    <row r="195" spans="1:15" ht="14.25">
      <c r="A195" s="351">
        <v>4213</v>
      </c>
      <c r="B195" s="56" t="s">
        <v>427</v>
      </c>
      <c r="C195" s="232"/>
      <c r="D195" s="232"/>
      <c r="E195" s="232"/>
      <c r="F195" s="232">
        <v>550238</v>
      </c>
      <c r="G195" s="232"/>
      <c r="H195" s="232">
        <v>420755</v>
      </c>
      <c r="I195" s="402"/>
      <c r="J195" s="402"/>
      <c r="K195" s="200"/>
      <c r="L195" s="200"/>
      <c r="M195" s="200"/>
      <c r="N195" s="200"/>
      <c r="O195" s="200"/>
    </row>
    <row r="196" spans="1:15" ht="14.25">
      <c r="A196" s="351" t="s">
        <v>428</v>
      </c>
      <c r="B196" s="56" t="s">
        <v>429</v>
      </c>
      <c r="C196" s="232"/>
      <c r="D196" s="232"/>
      <c r="E196" s="232"/>
      <c r="F196" s="232">
        <v>202996</v>
      </c>
      <c r="G196" s="232"/>
      <c r="H196" s="232"/>
      <c r="I196" s="402"/>
      <c r="J196" s="402"/>
      <c r="K196" s="200"/>
      <c r="L196" s="200"/>
      <c r="M196" s="200"/>
      <c r="N196" s="200"/>
      <c r="O196" s="200"/>
    </row>
    <row r="197" spans="1:15" ht="14.25">
      <c r="A197" s="55">
        <v>422</v>
      </c>
      <c r="B197" s="56" t="s">
        <v>52</v>
      </c>
      <c r="C197" s="232">
        <v>152975</v>
      </c>
      <c r="D197" s="232"/>
      <c r="E197" s="232"/>
      <c r="F197" s="232">
        <f>F198+F199+F200</f>
        <v>17213</v>
      </c>
      <c r="G197" s="232">
        <v>40000</v>
      </c>
      <c r="H197" s="232">
        <f>H198+H199+H200</f>
        <v>39363</v>
      </c>
      <c r="I197" s="402">
        <f>H197/G197*100</f>
        <v>98.4075</v>
      </c>
      <c r="J197" s="402">
        <f>H197/F197*100</f>
        <v>228.68181025968744</v>
      </c>
      <c r="K197" s="200"/>
      <c r="L197" s="200"/>
      <c r="M197" s="200"/>
      <c r="N197" s="200"/>
      <c r="O197" s="200"/>
    </row>
    <row r="198" spans="1:15" ht="14.25">
      <c r="A198" s="351">
        <v>4221</v>
      </c>
      <c r="B198" s="56" t="s">
        <v>17</v>
      </c>
      <c r="C198" s="232"/>
      <c r="D198" s="232"/>
      <c r="E198" s="232"/>
      <c r="F198" s="232">
        <v>7910</v>
      </c>
      <c r="G198" s="232"/>
      <c r="H198" s="232">
        <v>33243</v>
      </c>
      <c r="I198" s="232"/>
      <c r="J198" s="402">
        <f>H198/F198*100</f>
        <v>420.2654867256637</v>
      </c>
      <c r="K198" s="200"/>
      <c r="L198" s="200"/>
      <c r="M198" s="200"/>
      <c r="N198" s="200"/>
      <c r="O198" s="200"/>
    </row>
    <row r="199" spans="1:15" ht="14.25">
      <c r="A199" s="351" t="s">
        <v>375</v>
      </c>
      <c r="B199" s="56" t="s">
        <v>376</v>
      </c>
      <c r="C199" s="232"/>
      <c r="D199" s="232"/>
      <c r="E199" s="232"/>
      <c r="F199" s="232">
        <v>2178</v>
      </c>
      <c r="G199" s="232"/>
      <c r="H199" s="232">
        <v>6120</v>
      </c>
      <c r="I199" s="232"/>
      <c r="J199" s="402">
        <f>H199/F199*100</f>
        <v>280.9917355371901</v>
      </c>
      <c r="K199" s="200"/>
      <c r="L199" s="200"/>
      <c r="M199" s="200"/>
      <c r="N199" s="200"/>
      <c r="O199" s="200"/>
    </row>
    <row r="200" spans="1:15" ht="14.25">
      <c r="A200" s="351" t="s">
        <v>430</v>
      </c>
      <c r="B200" s="56" t="s">
        <v>431</v>
      </c>
      <c r="C200" s="232"/>
      <c r="D200" s="232"/>
      <c r="E200" s="232"/>
      <c r="F200" s="232">
        <v>7125</v>
      </c>
      <c r="G200" s="232"/>
      <c r="H200" s="232"/>
      <c r="I200" s="232"/>
      <c r="J200" s="402"/>
      <c r="K200" s="200"/>
      <c r="L200" s="200"/>
      <c r="M200" s="200"/>
      <c r="N200" s="200"/>
      <c r="O200" s="200"/>
    </row>
    <row r="201" spans="1:15" ht="14.25">
      <c r="A201" s="55">
        <v>426</v>
      </c>
      <c r="B201" s="56" t="s">
        <v>53</v>
      </c>
      <c r="C201" s="232">
        <v>352000</v>
      </c>
      <c r="D201" s="232"/>
      <c r="E201" s="232"/>
      <c r="F201" s="232">
        <f>F202</f>
        <v>40980</v>
      </c>
      <c r="G201" s="232">
        <v>1118000</v>
      </c>
      <c r="H201" s="232">
        <f>H202</f>
        <v>300013</v>
      </c>
      <c r="I201" s="402">
        <f>H201/G201*100</f>
        <v>26.83479427549195</v>
      </c>
      <c r="J201" s="402">
        <v>0</v>
      </c>
      <c r="K201" s="200"/>
      <c r="L201" s="200"/>
      <c r="M201" s="200"/>
      <c r="N201" s="200"/>
      <c r="O201" s="200"/>
    </row>
    <row r="202" spans="1:15" ht="14.25">
      <c r="A202" s="404">
        <v>4264</v>
      </c>
      <c r="B202" s="59" t="s">
        <v>53</v>
      </c>
      <c r="C202" s="250"/>
      <c r="D202" s="250"/>
      <c r="E202" s="250"/>
      <c r="F202" s="232">
        <v>40980</v>
      </c>
      <c r="G202" s="232"/>
      <c r="H202" s="232">
        <v>300013</v>
      </c>
      <c r="I202" s="232"/>
      <c r="J202" s="232"/>
      <c r="K202" s="200"/>
      <c r="L202" s="200"/>
      <c r="M202" s="200"/>
      <c r="N202" s="200"/>
      <c r="O202" s="200"/>
    </row>
    <row r="203" spans="1:15" ht="14.25">
      <c r="A203" s="404"/>
      <c r="B203" s="59"/>
      <c r="C203" s="250"/>
      <c r="D203" s="250"/>
      <c r="E203" s="250"/>
      <c r="F203" s="232"/>
      <c r="G203" s="232"/>
      <c r="H203" s="232"/>
      <c r="I203" s="232"/>
      <c r="J203" s="232"/>
      <c r="K203" s="200"/>
      <c r="L203" s="200"/>
      <c r="M203" s="200"/>
      <c r="N203" s="200"/>
      <c r="O203" s="200"/>
    </row>
    <row r="204" spans="1:15" ht="14.25">
      <c r="A204" s="57">
        <v>45</v>
      </c>
      <c r="B204" s="58" t="s">
        <v>35</v>
      </c>
      <c r="C204" s="246">
        <v>20000</v>
      </c>
      <c r="D204" s="246"/>
      <c r="E204" s="246"/>
      <c r="F204" s="246">
        <f>F205+F207</f>
        <v>340306</v>
      </c>
      <c r="G204" s="246">
        <f>G205+G207</f>
        <v>720000</v>
      </c>
      <c r="H204" s="246">
        <f>H205+H207</f>
        <v>566251</v>
      </c>
      <c r="I204" s="401">
        <f>H204/G204*100</f>
        <v>78.64597222222223</v>
      </c>
      <c r="J204" s="401">
        <f>H204/F204*100</f>
        <v>166.39465657378946</v>
      </c>
      <c r="K204" s="200"/>
      <c r="L204" s="200"/>
      <c r="M204" s="200"/>
      <c r="N204" s="200"/>
      <c r="O204" s="200"/>
    </row>
    <row r="205" spans="1:15" ht="14.25">
      <c r="A205" s="55">
        <v>451</v>
      </c>
      <c r="B205" s="56" t="s">
        <v>113</v>
      </c>
      <c r="C205" s="232">
        <v>20000</v>
      </c>
      <c r="D205" s="232"/>
      <c r="E205" s="232"/>
      <c r="F205" s="232">
        <f>F206</f>
        <v>3400</v>
      </c>
      <c r="G205" s="232">
        <v>600000</v>
      </c>
      <c r="H205" s="232">
        <f>H206</f>
        <v>534561</v>
      </c>
      <c r="I205" s="402">
        <f>H205/G205*100</f>
        <v>89.0935</v>
      </c>
      <c r="J205" s="402">
        <f>H205/F205*100</f>
        <v>15722.382352941177</v>
      </c>
      <c r="K205" s="200"/>
      <c r="L205" s="200"/>
      <c r="M205" s="200"/>
      <c r="N205" s="200"/>
      <c r="O205" s="200"/>
    </row>
    <row r="206" spans="1:15" ht="14.25">
      <c r="A206" s="351">
        <v>4511</v>
      </c>
      <c r="B206" s="56" t="s">
        <v>113</v>
      </c>
      <c r="C206" s="232"/>
      <c r="D206" s="232"/>
      <c r="E206" s="232"/>
      <c r="F206" s="232">
        <v>3400</v>
      </c>
      <c r="G206" s="232"/>
      <c r="H206" s="232">
        <v>534561</v>
      </c>
      <c r="I206" s="232"/>
      <c r="J206" s="402">
        <f>H206/F206*100</f>
        <v>15722.382352941177</v>
      </c>
      <c r="K206" s="200"/>
      <c r="L206" s="200"/>
      <c r="M206" s="200"/>
      <c r="N206" s="200"/>
      <c r="O206" s="200"/>
    </row>
    <row r="207" spans="1:15" ht="14.25">
      <c r="A207" s="62">
        <v>454</v>
      </c>
      <c r="B207" s="56" t="s">
        <v>249</v>
      </c>
      <c r="C207" s="232"/>
      <c r="D207" s="232"/>
      <c r="E207" s="232"/>
      <c r="F207" s="232">
        <f>F208</f>
        <v>336906</v>
      </c>
      <c r="G207" s="232">
        <v>120000</v>
      </c>
      <c r="H207" s="232">
        <f>H208</f>
        <v>31690</v>
      </c>
      <c r="I207" s="402">
        <f>H207/G207*100</f>
        <v>26.408333333333335</v>
      </c>
      <c r="J207" s="402">
        <v>0</v>
      </c>
      <c r="K207" s="200"/>
      <c r="L207" s="200"/>
      <c r="M207" s="200"/>
      <c r="N207" s="200"/>
      <c r="O207" s="200"/>
    </row>
    <row r="208" spans="1:15" ht="14.25">
      <c r="A208" s="394" t="s">
        <v>408</v>
      </c>
      <c r="B208" s="56" t="s">
        <v>409</v>
      </c>
      <c r="C208" s="232"/>
      <c r="D208" s="232"/>
      <c r="E208" s="232"/>
      <c r="F208" s="232">
        <v>336906</v>
      </c>
      <c r="G208" s="232"/>
      <c r="H208" s="232">
        <v>31690</v>
      </c>
      <c r="I208" s="232"/>
      <c r="J208" s="402">
        <v>0</v>
      </c>
      <c r="K208" s="200"/>
      <c r="L208" s="200"/>
      <c r="M208" s="200"/>
      <c r="N208" s="200"/>
      <c r="O208" s="200"/>
    </row>
    <row r="209" spans="1:15" ht="14.25">
      <c r="A209" s="55">
        <v>9</v>
      </c>
      <c r="B209" s="60" t="s">
        <v>93</v>
      </c>
      <c r="C209" s="232">
        <v>0</v>
      </c>
      <c r="D209" s="232"/>
      <c r="E209" s="232"/>
      <c r="F209" s="232">
        <v>0</v>
      </c>
      <c r="G209" s="232">
        <v>150000</v>
      </c>
      <c r="H209" s="232"/>
      <c r="I209" s="232"/>
      <c r="J209" s="402">
        <v>0</v>
      </c>
      <c r="K209" s="200"/>
      <c r="L209" s="200"/>
      <c r="M209" s="200"/>
      <c r="N209" s="200"/>
      <c r="O209" s="200"/>
    </row>
    <row r="210" spans="1:15" ht="14.25">
      <c r="A210" s="61">
        <v>92</v>
      </c>
      <c r="B210" s="37" t="s">
        <v>22</v>
      </c>
      <c r="C210" s="246">
        <v>0</v>
      </c>
      <c r="D210" s="246"/>
      <c r="E210" s="246"/>
      <c r="F210" s="246">
        <v>0</v>
      </c>
      <c r="G210" s="246">
        <v>150000</v>
      </c>
      <c r="H210" s="246">
        <v>0</v>
      </c>
      <c r="I210" s="401">
        <f>H210/G210*100</f>
        <v>0</v>
      </c>
      <c r="J210" s="401"/>
      <c r="K210" s="200"/>
      <c r="L210" s="200"/>
      <c r="M210" s="200"/>
      <c r="N210" s="200"/>
      <c r="O210" s="200"/>
    </row>
    <row r="211" spans="1:10" ht="14.25">
      <c r="A211" s="62">
        <v>922</v>
      </c>
      <c r="B211" s="60" t="s">
        <v>94</v>
      </c>
      <c r="C211" s="232">
        <v>0</v>
      </c>
      <c r="D211" s="232"/>
      <c r="E211" s="232"/>
      <c r="F211" s="232">
        <v>0</v>
      </c>
      <c r="G211" s="232">
        <v>150000</v>
      </c>
      <c r="H211" s="232">
        <v>0</v>
      </c>
      <c r="I211" s="232">
        <v>0</v>
      </c>
      <c r="J211" s="232">
        <v>0</v>
      </c>
    </row>
    <row r="212" spans="1:10" ht="14.25">
      <c r="A212" s="200"/>
      <c r="B212" s="200"/>
      <c r="C212" s="232"/>
      <c r="D212" s="232"/>
      <c r="E212" s="232"/>
      <c r="F212" s="232"/>
      <c r="G212" s="232"/>
      <c r="H212" s="232"/>
      <c r="I212" s="232"/>
      <c r="J212" s="232"/>
    </row>
    <row r="213" spans="1:10" ht="14.25">
      <c r="A213" s="200"/>
      <c r="B213" s="58" t="s">
        <v>36</v>
      </c>
      <c r="C213" s="47">
        <f>C124+C190+C209</f>
        <v>6428800</v>
      </c>
      <c r="D213" s="47"/>
      <c r="E213" s="47"/>
      <c r="F213" s="47">
        <f>F124+F190+F209</f>
        <v>2286758</v>
      </c>
      <c r="G213" s="47">
        <f>G124+G190+G209</f>
        <v>5426499</v>
      </c>
      <c r="H213" s="47">
        <f>H124+H190+H209</f>
        <v>3204103</v>
      </c>
      <c r="I213" s="401">
        <f>H213/G213*100</f>
        <v>59.045491393253734</v>
      </c>
      <c r="J213" s="401">
        <f>H213/F213*100</f>
        <v>140.1155259979412</v>
      </c>
    </row>
    <row r="215" ht="12.75">
      <c r="J215" s="398" t="s">
        <v>551</v>
      </c>
    </row>
    <row r="217" ht="14.25">
      <c r="B217" s="447" t="s">
        <v>526</v>
      </c>
    </row>
    <row r="218" spans="1:2" ht="14.25">
      <c r="A218" s="21"/>
      <c r="B218" s="448" t="s">
        <v>527</v>
      </c>
    </row>
    <row r="219" spans="1:2" ht="14.25">
      <c r="A219" s="21"/>
      <c r="B219" s="448"/>
    </row>
    <row r="220" spans="1:10" ht="25.5">
      <c r="A220" s="490" t="s">
        <v>116</v>
      </c>
      <c r="B220" s="487" t="s">
        <v>175</v>
      </c>
      <c r="C220" s="488"/>
      <c r="D220" s="499"/>
      <c r="E220" s="500"/>
      <c r="F220" s="481" t="s">
        <v>536</v>
      </c>
      <c r="G220" s="481" t="s">
        <v>537</v>
      </c>
      <c r="H220" s="481" t="s">
        <v>538</v>
      </c>
      <c r="I220" s="496" t="s">
        <v>540</v>
      </c>
      <c r="J220" s="496" t="s">
        <v>541</v>
      </c>
    </row>
    <row r="221" spans="1:10" ht="12.75">
      <c r="A221" s="487">
        <v>1</v>
      </c>
      <c r="B221" s="502">
        <v>2</v>
      </c>
      <c r="C221" s="503"/>
      <c r="D221" s="503"/>
      <c r="E221" s="504"/>
      <c r="F221" s="489">
        <v>3</v>
      </c>
      <c r="G221" s="490">
        <v>4</v>
      </c>
      <c r="H221" s="490">
        <v>5</v>
      </c>
      <c r="I221" s="486">
        <v>6</v>
      </c>
      <c r="J221" s="486">
        <v>7</v>
      </c>
    </row>
    <row r="222" spans="1:10" ht="14.25">
      <c r="A222" s="516">
        <v>1</v>
      </c>
      <c r="B222" s="517" t="s">
        <v>542</v>
      </c>
      <c r="C222" s="518"/>
      <c r="D222" s="519"/>
      <c r="E222" s="520"/>
      <c r="F222" s="515">
        <v>283583</v>
      </c>
      <c r="G222" s="335">
        <v>582000</v>
      </c>
      <c r="H222" s="335">
        <v>203722</v>
      </c>
      <c r="I222" s="494">
        <f aca="true" t="shared" si="5" ref="I222:I232">H222/G222*100</f>
        <v>35.003780068728524</v>
      </c>
      <c r="J222" s="494">
        <f aca="true" t="shared" si="6" ref="J222:J232">H222/F222*100</f>
        <v>71.83857988666458</v>
      </c>
    </row>
    <row r="223" spans="1:10" ht="14.25">
      <c r="A223" s="485">
        <v>11</v>
      </c>
      <c r="B223" s="506" t="s">
        <v>542</v>
      </c>
      <c r="C223" s="458"/>
      <c r="D223" s="459"/>
      <c r="E223" s="460"/>
      <c r="F223" s="514">
        <f>F52+F56+F59+F96+F94</f>
        <v>283583</v>
      </c>
      <c r="G223" s="514">
        <f>G52+G56+G59+G96+G94</f>
        <v>582000</v>
      </c>
      <c r="H223" s="514">
        <f>H52+H56+H59+H96+H94</f>
        <v>203722</v>
      </c>
      <c r="I223" s="493">
        <f t="shared" si="5"/>
        <v>35.003780068728524</v>
      </c>
      <c r="J223" s="493">
        <f t="shared" si="6"/>
        <v>71.83857988666458</v>
      </c>
    </row>
    <row r="224" spans="1:10" ht="14.25">
      <c r="A224" s="516">
        <v>3</v>
      </c>
      <c r="B224" s="517" t="s">
        <v>543</v>
      </c>
      <c r="C224" s="518"/>
      <c r="D224" s="519"/>
      <c r="E224" s="520"/>
      <c r="F224" s="515">
        <v>99763</v>
      </c>
      <c r="G224" s="335">
        <v>170000</v>
      </c>
      <c r="H224" s="335">
        <v>154155</v>
      </c>
      <c r="I224" s="494">
        <f t="shared" si="5"/>
        <v>90.67941176470589</v>
      </c>
      <c r="J224" s="494">
        <f t="shared" si="6"/>
        <v>154.5212152802141</v>
      </c>
    </row>
    <row r="225" spans="1:10" ht="14.25">
      <c r="A225" s="485">
        <v>31</v>
      </c>
      <c r="B225" s="508" t="s">
        <v>543</v>
      </c>
      <c r="C225" s="458"/>
      <c r="D225" s="459"/>
      <c r="E225" s="460"/>
      <c r="F225" s="514">
        <f>F74+F77</f>
        <v>99763</v>
      </c>
      <c r="G225" s="514">
        <f>G74+G77</f>
        <v>170000</v>
      </c>
      <c r="H225" s="514">
        <f>H74+H77</f>
        <v>154155</v>
      </c>
      <c r="I225" s="493">
        <f t="shared" si="5"/>
        <v>90.67941176470589</v>
      </c>
      <c r="J225" s="493">
        <f t="shared" si="6"/>
        <v>154.5212152802141</v>
      </c>
    </row>
    <row r="226" spans="1:10" ht="14.25">
      <c r="A226" s="516">
        <v>4</v>
      </c>
      <c r="B226" s="521" t="s">
        <v>544</v>
      </c>
      <c r="C226" s="522"/>
      <c r="D226" s="523"/>
      <c r="E226" s="524"/>
      <c r="F226" s="515">
        <v>176303</v>
      </c>
      <c r="G226" s="335">
        <v>827700</v>
      </c>
      <c r="H226" s="335">
        <v>476980</v>
      </c>
      <c r="I226" s="494">
        <f t="shared" si="5"/>
        <v>57.62715959888849</v>
      </c>
      <c r="J226" s="494">
        <f t="shared" si="6"/>
        <v>270.54559479986165</v>
      </c>
    </row>
    <row r="227" spans="1:10" ht="14.25">
      <c r="A227" s="485">
        <v>43</v>
      </c>
      <c r="B227" s="507" t="s">
        <v>544</v>
      </c>
      <c r="C227" s="471"/>
      <c r="D227" s="472"/>
      <c r="E227" s="473"/>
      <c r="F227" s="514">
        <f>F65+F86+F89</f>
        <v>176303</v>
      </c>
      <c r="G227" s="514">
        <f>G65+G86+G89</f>
        <v>827700</v>
      </c>
      <c r="H227" s="514">
        <f>H65+H86+H89</f>
        <v>476980</v>
      </c>
      <c r="I227" s="493">
        <f t="shared" si="5"/>
        <v>57.62715959888849</v>
      </c>
      <c r="J227" s="493">
        <f t="shared" si="6"/>
        <v>270.54559479986165</v>
      </c>
    </row>
    <row r="228" spans="1:10" ht="14.25">
      <c r="A228" s="516">
        <v>5</v>
      </c>
      <c r="B228" s="509" t="s">
        <v>546</v>
      </c>
      <c r="C228" s="510"/>
      <c r="D228" s="511"/>
      <c r="E228" s="512"/>
      <c r="F228" s="515">
        <v>1904107</v>
      </c>
      <c r="G228" s="335">
        <v>3546799</v>
      </c>
      <c r="H228" s="335">
        <v>2186746</v>
      </c>
      <c r="I228" s="494">
        <f t="shared" si="5"/>
        <v>61.65407174187204</v>
      </c>
      <c r="J228" s="494">
        <f t="shared" si="6"/>
        <v>114.84365111834576</v>
      </c>
    </row>
    <row r="229" spans="1:10" ht="14.25">
      <c r="A229" s="485">
        <v>52</v>
      </c>
      <c r="B229" s="507" t="s">
        <v>545</v>
      </c>
      <c r="C229" s="471"/>
      <c r="D229" s="472"/>
      <c r="E229" s="473"/>
      <c r="F229" s="514">
        <f>F62</f>
        <v>1904107</v>
      </c>
      <c r="G229" s="514">
        <f>G62</f>
        <v>3546799</v>
      </c>
      <c r="H229" s="514">
        <f>H62</f>
        <v>2186746</v>
      </c>
      <c r="I229" s="493">
        <f t="shared" si="5"/>
        <v>61.65407174187204</v>
      </c>
      <c r="J229" s="493">
        <f t="shared" si="6"/>
        <v>114.84365111834576</v>
      </c>
    </row>
    <row r="230" spans="1:10" ht="14.25">
      <c r="A230" s="527">
        <v>7</v>
      </c>
      <c r="B230" s="509" t="s">
        <v>547</v>
      </c>
      <c r="C230" s="510"/>
      <c r="D230" s="511"/>
      <c r="E230" s="512"/>
      <c r="F230" s="515">
        <v>37240</v>
      </c>
      <c r="G230" s="335">
        <v>300000</v>
      </c>
      <c r="H230" s="335">
        <v>7783</v>
      </c>
      <c r="I230" s="494">
        <f t="shared" si="5"/>
        <v>2.594333333333333</v>
      </c>
      <c r="J230" s="494">
        <f t="shared" si="6"/>
        <v>20.899570354457573</v>
      </c>
    </row>
    <row r="231" spans="1:10" ht="14.25">
      <c r="A231" s="526">
        <v>71</v>
      </c>
      <c r="B231" s="507" t="s">
        <v>548</v>
      </c>
      <c r="C231" s="471"/>
      <c r="D231" s="472"/>
      <c r="E231" s="473"/>
      <c r="F231" s="514">
        <f>F103+F102+F107</f>
        <v>37240</v>
      </c>
      <c r="G231" s="514">
        <f>G103+G102+G107</f>
        <v>300000</v>
      </c>
      <c r="H231" s="514">
        <f>H103+H102+H107</f>
        <v>7783</v>
      </c>
      <c r="I231" s="493">
        <f t="shared" si="5"/>
        <v>2.594333333333333</v>
      </c>
      <c r="J231" s="493">
        <f t="shared" si="6"/>
        <v>20.899570354457573</v>
      </c>
    </row>
    <row r="232" spans="2:10" ht="14.25">
      <c r="B232" s="509" t="s">
        <v>504</v>
      </c>
      <c r="C232" s="510"/>
      <c r="D232" s="511"/>
      <c r="E232" s="512"/>
      <c r="F232" s="513">
        <f>F222+F224+F226+F228+F230</f>
        <v>2500996</v>
      </c>
      <c r="G232" s="513">
        <f>G222+G224+G226+G228+G230</f>
        <v>5426499</v>
      </c>
      <c r="H232" s="513">
        <f>H222+H224+H226+H228+H230</f>
        <v>3029386</v>
      </c>
      <c r="I232" s="494">
        <f t="shared" si="5"/>
        <v>55.82579117770039</v>
      </c>
      <c r="J232" s="494">
        <f t="shared" si="6"/>
        <v>121.12718293032057</v>
      </c>
    </row>
    <row r="233" ht="12.75">
      <c r="J233" s="505"/>
    </row>
    <row r="234" ht="14.25">
      <c r="B234" s="447" t="s">
        <v>526</v>
      </c>
    </row>
    <row r="235" ht="12.75">
      <c r="B235" s="448" t="s">
        <v>528</v>
      </c>
    </row>
    <row r="236" ht="12.75">
      <c r="B236" s="448"/>
    </row>
    <row r="237" spans="1:10" ht="25.5">
      <c r="A237" s="490" t="s">
        <v>116</v>
      </c>
      <c r="B237" s="487" t="s">
        <v>175</v>
      </c>
      <c r="C237" s="488"/>
      <c r="D237" s="499"/>
      <c r="E237" s="500"/>
      <c r="F237" s="481" t="s">
        <v>536</v>
      </c>
      <c r="G237" s="481" t="s">
        <v>537</v>
      </c>
      <c r="H237" s="481" t="s">
        <v>538</v>
      </c>
      <c r="I237" s="496" t="s">
        <v>540</v>
      </c>
      <c r="J237" s="496" t="s">
        <v>541</v>
      </c>
    </row>
    <row r="238" spans="1:10" ht="12.75">
      <c r="A238" s="487">
        <v>1</v>
      </c>
      <c r="B238" s="502">
        <v>2</v>
      </c>
      <c r="C238" s="503"/>
      <c r="D238" s="503"/>
      <c r="E238" s="504"/>
      <c r="F238" s="489">
        <v>3</v>
      </c>
      <c r="G238" s="490">
        <v>4</v>
      </c>
      <c r="H238" s="490">
        <v>5</v>
      </c>
      <c r="I238" s="486">
        <v>6</v>
      </c>
      <c r="J238" s="486">
        <v>7</v>
      </c>
    </row>
    <row r="239" spans="1:10" ht="14.25">
      <c r="A239" s="516">
        <v>1</v>
      </c>
      <c r="B239" s="517" t="s">
        <v>542</v>
      </c>
      <c r="C239" s="518"/>
      <c r="D239" s="519"/>
      <c r="E239" s="520"/>
      <c r="F239" s="515">
        <v>2205532</v>
      </c>
      <c r="G239" s="335">
        <v>836400</v>
      </c>
      <c r="H239" s="335">
        <v>619244</v>
      </c>
      <c r="I239" s="494">
        <f aca="true" t="shared" si="7" ref="I239:I249">H239/G239*100</f>
        <v>74.03682448589191</v>
      </c>
      <c r="J239" s="494">
        <f aca="true" t="shared" si="8" ref="J239:J246">H239/F239*100</f>
        <v>28.076854019801118</v>
      </c>
    </row>
    <row r="240" spans="1:10" ht="14.25">
      <c r="A240" s="485">
        <v>11</v>
      </c>
      <c r="B240" s="506" t="s">
        <v>542</v>
      </c>
      <c r="C240" s="458"/>
      <c r="D240" s="459"/>
      <c r="E240" s="460"/>
      <c r="F240" s="514">
        <v>2205532</v>
      </c>
      <c r="G240" s="238">
        <v>836400</v>
      </c>
      <c r="H240" s="238">
        <v>619244</v>
      </c>
      <c r="I240" s="493">
        <f t="shared" si="7"/>
        <v>74.03682448589191</v>
      </c>
      <c r="J240" s="493">
        <f t="shared" si="8"/>
        <v>28.076854019801118</v>
      </c>
    </row>
    <row r="241" spans="1:10" ht="14.25">
      <c r="A241" s="516">
        <v>3</v>
      </c>
      <c r="B241" s="517" t="s">
        <v>543</v>
      </c>
      <c r="C241" s="518"/>
      <c r="D241" s="519"/>
      <c r="E241" s="520"/>
      <c r="F241" s="515">
        <v>11987</v>
      </c>
      <c r="G241" s="335">
        <v>99430</v>
      </c>
      <c r="H241" s="335">
        <v>54955</v>
      </c>
      <c r="I241" s="494">
        <f t="shared" si="7"/>
        <v>55.27003922357437</v>
      </c>
      <c r="J241" s="494">
        <f t="shared" si="8"/>
        <v>458.45499290898476</v>
      </c>
    </row>
    <row r="242" spans="1:10" ht="14.25">
      <c r="A242" s="498">
        <v>31</v>
      </c>
      <c r="B242" s="508" t="s">
        <v>543</v>
      </c>
      <c r="C242" s="525"/>
      <c r="D242" s="459"/>
      <c r="E242" s="460"/>
      <c r="F242" s="514">
        <v>11987</v>
      </c>
      <c r="G242" s="238">
        <v>99430</v>
      </c>
      <c r="H242" s="238">
        <v>54955</v>
      </c>
      <c r="I242" s="493">
        <f t="shared" si="7"/>
        <v>55.27003922357437</v>
      </c>
      <c r="J242" s="493">
        <f t="shared" si="8"/>
        <v>458.45499290898476</v>
      </c>
    </row>
    <row r="243" spans="1:10" ht="14.25">
      <c r="A243" s="516">
        <v>4</v>
      </c>
      <c r="B243" s="521" t="s">
        <v>544</v>
      </c>
      <c r="C243" s="522"/>
      <c r="D243" s="523"/>
      <c r="E243" s="524"/>
      <c r="F243" s="515">
        <v>10888</v>
      </c>
      <c r="G243" s="335">
        <v>785600</v>
      </c>
      <c r="H243" s="335">
        <v>542390</v>
      </c>
      <c r="I243" s="494">
        <f t="shared" si="7"/>
        <v>69.04149694501018</v>
      </c>
      <c r="J243" s="494">
        <f t="shared" si="8"/>
        <v>4981.539309331374</v>
      </c>
    </row>
    <row r="244" spans="1:10" ht="14.25">
      <c r="A244" s="485">
        <v>43</v>
      </c>
      <c r="B244" s="507" t="s">
        <v>544</v>
      </c>
      <c r="C244" s="471"/>
      <c r="D244" s="472"/>
      <c r="E244" s="473"/>
      <c r="F244" s="514">
        <v>10888</v>
      </c>
      <c r="G244" s="238">
        <v>785600</v>
      </c>
      <c r="H244" s="238">
        <v>542390</v>
      </c>
      <c r="I244" s="493">
        <f t="shared" si="7"/>
        <v>69.04149694501018</v>
      </c>
      <c r="J244" s="493">
        <f t="shared" si="8"/>
        <v>4981.539309331374</v>
      </c>
    </row>
    <row r="245" spans="1:10" ht="14.25">
      <c r="A245" s="516">
        <v>5</v>
      </c>
      <c r="B245" s="509" t="s">
        <v>546</v>
      </c>
      <c r="C245" s="510"/>
      <c r="D245" s="511"/>
      <c r="E245" s="512"/>
      <c r="F245" s="515">
        <v>58350</v>
      </c>
      <c r="G245" s="335">
        <v>3185069</v>
      </c>
      <c r="H245" s="335">
        <v>1880439</v>
      </c>
      <c r="I245" s="494">
        <f t="shared" si="7"/>
        <v>59.03919192959399</v>
      </c>
      <c r="J245" s="494">
        <f t="shared" si="8"/>
        <v>3222.688946015424</v>
      </c>
    </row>
    <row r="246" spans="1:10" ht="14.25">
      <c r="A246" s="485">
        <v>52</v>
      </c>
      <c r="B246" s="507" t="s">
        <v>545</v>
      </c>
      <c r="C246" s="471"/>
      <c r="D246" s="472"/>
      <c r="E246" s="473"/>
      <c r="F246" s="514">
        <v>58350</v>
      </c>
      <c r="G246" s="238">
        <v>3185069</v>
      </c>
      <c r="H246" s="238">
        <v>1880439</v>
      </c>
      <c r="I246" s="493">
        <f t="shared" si="7"/>
        <v>59.03919192959399</v>
      </c>
      <c r="J246" s="493">
        <f t="shared" si="8"/>
        <v>3222.688946015424</v>
      </c>
    </row>
    <row r="247" spans="1:10" ht="14.25">
      <c r="A247" s="527">
        <v>7</v>
      </c>
      <c r="B247" s="509" t="s">
        <v>547</v>
      </c>
      <c r="C247" s="510"/>
      <c r="D247" s="511"/>
      <c r="E247" s="512"/>
      <c r="F247" s="515"/>
      <c r="G247" s="335">
        <v>370000</v>
      </c>
      <c r="H247" s="335">
        <v>107075</v>
      </c>
      <c r="I247" s="494">
        <f t="shared" si="7"/>
        <v>28.93918918918919</v>
      </c>
      <c r="J247" s="494">
        <v>0</v>
      </c>
    </row>
    <row r="248" spans="1:10" ht="14.25">
      <c r="A248" s="526">
        <v>71</v>
      </c>
      <c r="B248" s="507" t="s">
        <v>548</v>
      </c>
      <c r="C248" s="471"/>
      <c r="D248" s="472"/>
      <c r="E248" s="473"/>
      <c r="F248" s="514"/>
      <c r="G248" s="238">
        <v>370000</v>
      </c>
      <c r="H248" s="238">
        <v>107075</v>
      </c>
      <c r="I248" s="493">
        <f t="shared" si="7"/>
        <v>28.93918918918919</v>
      </c>
      <c r="J248" s="238">
        <v>0</v>
      </c>
    </row>
    <row r="249" spans="2:10" ht="14.25">
      <c r="B249" s="509" t="s">
        <v>504</v>
      </c>
      <c r="C249" s="510"/>
      <c r="D249" s="511"/>
      <c r="E249" s="512"/>
      <c r="F249" s="515">
        <f>F239+F241+F243+F245+F247</f>
        <v>2286757</v>
      </c>
      <c r="G249" s="515">
        <f>G239+G241+G243+G245+G247</f>
        <v>5276499</v>
      </c>
      <c r="H249" s="515">
        <f>H239+H241+H243+H245+H247</f>
        <v>3204103</v>
      </c>
      <c r="I249" s="494">
        <f t="shared" si="7"/>
        <v>60.72403311362326</v>
      </c>
      <c r="J249" s="494">
        <f>H249/F249*100</f>
        <v>140.11558727053202</v>
      </c>
    </row>
    <row r="250" ht="12.75">
      <c r="B250" s="501"/>
    </row>
    <row r="251" ht="14.25">
      <c r="B251" s="447" t="s">
        <v>526</v>
      </c>
    </row>
    <row r="252" spans="1:2" ht="14.25">
      <c r="A252" s="21"/>
      <c r="B252" s="448" t="s">
        <v>532</v>
      </c>
    </row>
    <row r="254" spans="1:10" ht="25.5">
      <c r="A254" s="479" t="s">
        <v>539</v>
      </c>
      <c r="B254" s="480" t="s">
        <v>535</v>
      </c>
      <c r="C254" s="458"/>
      <c r="D254" s="459"/>
      <c r="E254" s="460"/>
      <c r="F254" s="481" t="s">
        <v>536</v>
      </c>
      <c r="G254" s="481" t="s">
        <v>537</v>
      </c>
      <c r="H254" s="481" t="s">
        <v>538</v>
      </c>
      <c r="I254" s="496" t="s">
        <v>540</v>
      </c>
      <c r="J254" s="496" t="s">
        <v>541</v>
      </c>
    </row>
    <row r="255" spans="1:10" ht="12.75">
      <c r="A255" s="487">
        <v>1</v>
      </c>
      <c r="B255" s="487">
        <v>2</v>
      </c>
      <c r="C255" s="488"/>
      <c r="D255" s="488"/>
      <c r="E255" s="489"/>
      <c r="F255" s="489">
        <v>3</v>
      </c>
      <c r="G255" s="490">
        <v>4</v>
      </c>
      <c r="H255" s="490">
        <v>5</v>
      </c>
      <c r="I255" s="486">
        <v>6</v>
      </c>
      <c r="J255" s="486">
        <v>7</v>
      </c>
    </row>
    <row r="256" spans="1:10" ht="14.25">
      <c r="A256" s="452" t="s">
        <v>490</v>
      </c>
      <c r="B256" s="482" t="s">
        <v>533</v>
      </c>
      <c r="C256" s="483"/>
      <c r="D256" s="483"/>
      <c r="E256" s="484"/>
      <c r="F256" s="335">
        <v>834303</v>
      </c>
      <c r="G256" s="335">
        <v>2572000</v>
      </c>
      <c r="H256" s="491">
        <v>1941072</v>
      </c>
      <c r="I256" s="494">
        <f aca="true" t="shared" si="9" ref="I256:I275">H256/G256*100</f>
        <v>75.46936236391912</v>
      </c>
      <c r="J256" s="494">
        <f>H256/F256*100</f>
        <v>232.6579192451663</v>
      </c>
    </row>
    <row r="257" spans="1:10" ht="14.25">
      <c r="A257" s="450" t="s">
        <v>505</v>
      </c>
      <c r="B257" s="457" t="s">
        <v>534</v>
      </c>
      <c r="C257" s="458"/>
      <c r="D257" s="459"/>
      <c r="E257" s="460"/>
      <c r="F257" s="238">
        <v>834303</v>
      </c>
      <c r="G257" s="238">
        <v>2572000</v>
      </c>
      <c r="H257" s="492">
        <v>1941072</v>
      </c>
      <c r="I257" s="493">
        <f t="shared" si="9"/>
        <v>75.46936236391912</v>
      </c>
      <c r="J257" s="493">
        <f>H257/F257*100</f>
        <v>232.6579192451663</v>
      </c>
    </row>
    <row r="258" spans="1:10" ht="14.25">
      <c r="A258" s="456" t="s">
        <v>491</v>
      </c>
      <c r="B258" s="465" t="s">
        <v>498</v>
      </c>
      <c r="C258" s="458"/>
      <c r="D258" s="459"/>
      <c r="E258" s="460"/>
      <c r="F258" s="238">
        <v>23062</v>
      </c>
      <c r="G258" s="335">
        <v>107000</v>
      </c>
      <c r="H258" s="491">
        <v>39000</v>
      </c>
      <c r="I258" s="494">
        <f t="shared" si="9"/>
        <v>36.44859813084112</v>
      </c>
      <c r="J258" s="494">
        <f>H258/F258*100</f>
        <v>169.10935738444195</v>
      </c>
    </row>
    <row r="259" spans="1:10" ht="14.25">
      <c r="A259" s="450" t="s">
        <v>506</v>
      </c>
      <c r="B259" s="474" t="s">
        <v>516</v>
      </c>
      <c r="C259" s="453"/>
      <c r="D259" s="454"/>
      <c r="E259" s="455"/>
      <c r="F259" s="238">
        <v>23062</v>
      </c>
      <c r="G259" s="238">
        <v>107000</v>
      </c>
      <c r="H259" s="492">
        <v>39000</v>
      </c>
      <c r="I259" s="493">
        <f t="shared" si="9"/>
        <v>36.44859813084112</v>
      </c>
      <c r="J259" s="493">
        <f>H259/F259*100</f>
        <v>169.10935738444195</v>
      </c>
    </row>
    <row r="260" spans="1:10" ht="14.25">
      <c r="A260" s="463" t="s">
        <v>492</v>
      </c>
      <c r="B260" s="467" t="s">
        <v>499</v>
      </c>
      <c r="C260" s="374"/>
      <c r="D260" s="461"/>
      <c r="E260" s="468"/>
      <c r="F260" s="335">
        <v>855335</v>
      </c>
      <c r="G260" s="335">
        <v>1403000</v>
      </c>
      <c r="H260" s="491">
        <v>677012</v>
      </c>
      <c r="I260" s="494">
        <f t="shared" si="9"/>
        <v>48.254597291518174</v>
      </c>
      <c r="J260" s="494">
        <f>H260/F260*100</f>
        <v>79.15167741294347</v>
      </c>
    </row>
    <row r="261" spans="1:10" ht="14.25">
      <c r="A261" s="450" t="s">
        <v>507</v>
      </c>
      <c r="B261" s="474" t="s">
        <v>517</v>
      </c>
      <c r="C261" s="453"/>
      <c r="D261" s="454"/>
      <c r="E261" s="455"/>
      <c r="F261" s="238">
        <v>0</v>
      </c>
      <c r="G261" s="238">
        <v>30000</v>
      </c>
      <c r="H261" s="492">
        <v>0</v>
      </c>
      <c r="I261" s="493">
        <f t="shared" si="9"/>
        <v>0</v>
      </c>
      <c r="J261" s="493">
        <v>0</v>
      </c>
    </row>
    <row r="262" spans="1:10" ht="14.25">
      <c r="A262" s="450" t="s">
        <v>508</v>
      </c>
      <c r="B262" s="469" t="s">
        <v>518</v>
      </c>
      <c r="C262" s="374"/>
      <c r="D262" s="461"/>
      <c r="E262" s="468"/>
      <c r="F262" s="238">
        <v>855335</v>
      </c>
      <c r="G262" s="238">
        <v>1373000</v>
      </c>
      <c r="H262" s="492">
        <v>677012</v>
      </c>
      <c r="I262" s="493">
        <f t="shared" si="9"/>
        <v>49.30895848506919</v>
      </c>
      <c r="J262" s="493">
        <f aca="true" t="shared" si="10" ref="J262:J275">H262/F262*100</f>
        <v>79.15167741294347</v>
      </c>
    </row>
    <row r="263" spans="1:10" ht="14.25">
      <c r="A263" s="464" t="s">
        <v>493</v>
      </c>
      <c r="B263" s="462" t="s">
        <v>165</v>
      </c>
      <c r="C263" s="453"/>
      <c r="D263" s="454"/>
      <c r="E263" s="455"/>
      <c r="F263" s="335">
        <v>20919</v>
      </c>
      <c r="G263" s="335">
        <v>54069</v>
      </c>
      <c r="H263" s="491">
        <v>19500</v>
      </c>
      <c r="I263" s="494">
        <f t="shared" si="9"/>
        <v>36.06502801975254</v>
      </c>
      <c r="J263" s="494">
        <f t="shared" si="10"/>
        <v>93.21669295855443</v>
      </c>
    </row>
    <row r="264" spans="1:10" ht="14.25">
      <c r="A264" s="451" t="s">
        <v>509</v>
      </c>
      <c r="B264" s="469" t="s">
        <v>519</v>
      </c>
      <c r="C264" s="374"/>
      <c r="D264" s="461"/>
      <c r="E264" s="468"/>
      <c r="F264" s="238">
        <v>20919</v>
      </c>
      <c r="G264" s="238">
        <v>54069</v>
      </c>
      <c r="H264" s="492">
        <v>19500</v>
      </c>
      <c r="I264" s="493">
        <f t="shared" si="9"/>
        <v>36.06502801975254</v>
      </c>
      <c r="J264" s="493">
        <f t="shared" si="10"/>
        <v>93.21669295855443</v>
      </c>
    </row>
    <row r="265" spans="1:10" ht="14.25">
      <c r="A265" s="464" t="s">
        <v>494</v>
      </c>
      <c r="B265" s="465" t="s">
        <v>500</v>
      </c>
      <c r="C265" s="458"/>
      <c r="D265" s="459"/>
      <c r="E265" s="460"/>
      <c r="F265" s="335">
        <v>476306</v>
      </c>
      <c r="G265" s="335">
        <v>827000</v>
      </c>
      <c r="H265" s="491">
        <v>356212</v>
      </c>
      <c r="I265" s="494">
        <f t="shared" si="9"/>
        <v>43.07279322853688</v>
      </c>
      <c r="J265" s="494">
        <f t="shared" si="10"/>
        <v>74.78637682498226</v>
      </c>
    </row>
    <row r="266" spans="1:10" ht="14.25">
      <c r="A266" s="450" t="s">
        <v>510</v>
      </c>
      <c r="B266" s="466" t="s">
        <v>520</v>
      </c>
      <c r="C266" s="458"/>
      <c r="D266" s="459"/>
      <c r="E266" s="460"/>
      <c r="F266" s="238">
        <v>116686</v>
      </c>
      <c r="G266" s="238">
        <v>158000</v>
      </c>
      <c r="H266" s="492">
        <v>137405</v>
      </c>
      <c r="I266" s="493">
        <f t="shared" si="9"/>
        <v>86.96518987341773</v>
      </c>
      <c r="J266" s="493">
        <f t="shared" si="10"/>
        <v>117.7562004010764</v>
      </c>
    </row>
    <row r="267" spans="1:10" ht="28.5">
      <c r="A267" s="450" t="s">
        <v>511</v>
      </c>
      <c r="B267" s="477" t="s">
        <v>521</v>
      </c>
      <c r="C267" s="458"/>
      <c r="D267" s="459"/>
      <c r="E267" s="460"/>
      <c r="F267" s="238">
        <f>F265-F266</f>
        <v>359620</v>
      </c>
      <c r="G267" s="238">
        <v>669000</v>
      </c>
      <c r="H267" s="492">
        <v>218807</v>
      </c>
      <c r="I267" s="493">
        <f t="shared" si="9"/>
        <v>32.706576980568016</v>
      </c>
      <c r="J267" s="493">
        <f t="shared" si="10"/>
        <v>60.84394638785384</v>
      </c>
    </row>
    <row r="268" spans="1:10" ht="14.25">
      <c r="A268" s="456" t="s">
        <v>495</v>
      </c>
      <c r="B268" s="465" t="s">
        <v>501</v>
      </c>
      <c r="C268" s="458"/>
      <c r="D268" s="459"/>
      <c r="E268" s="460"/>
      <c r="F268" s="335">
        <v>25500</v>
      </c>
      <c r="G268" s="335">
        <v>75000</v>
      </c>
      <c r="H268" s="491">
        <v>40000</v>
      </c>
      <c r="I268" s="494">
        <f t="shared" si="9"/>
        <v>53.333333333333336</v>
      </c>
      <c r="J268" s="494">
        <f t="shared" si="10"/>
        <v>156.86274509803923</v>
      </c>
    </row>
    <row r="269" spans="1:10" ht="14.25">
      <c r="A269" s="450" t="s">
        <v>512</v>
      </c>
      <c r="B269" s="478" t="s">
        <v>522</v>
      </c>
      <c r="C269" s="453"/>
      <c r="D269" s="454"/>
      <c r="E269" s="455"/>
      <c r="F269" s="238">
        <v>25500</v>
      </c>
      <c r="G269" s="238">
        <v>75000</v>
      </c>
      <c r="H269" s="492">
        <v>40000</v>
      </c>
      <c r="I269" s="493">
        <f t="shared" si="9"/>
        <v>53.333333333333336</v>
      </c>
      <c r="J269" s="493">
        <f t="shared" si="10"/>
        <v>156.86274509803923</v>
      </c>
    </row>
    <row r="270" spans="1:10" ht="14.25">
      <c r="A270" s="456" t="s">
        <v>496</v>
      </c>
      <c r="B270" s="470" t="s">
        <v>502</v>
      </c>
      <c r="C270" s="471"/>
      <c r="D270" s="472"/>
      <c r="E270" s="473"/>
      <c r="F270" s="335">
        <v>29981</v>
      </c>
      <c r="G270" s="335">
        <v>179000</v>
      </c>
      <c r="H270" s="491">
        <v>106352</v>
      </c>
      <c r="I270" s="494">
        <f t="shared" si="9"/>
        <v>59.41452513966481</v>
      </c>
      <c r="J270" s="494">
        <f t="shared" si="10"/>
        <v>354.73132984223344</v>
      </c>
    </row>
    <row r="271" spans="1:10" ht="14.25">
      <c r="A271" s="450" t="s">
        <v>513</v>
      </c>
      <c r="B271" s="475" t="s">
        <v>523</v>
      </c>
      <c r="C271" s="471"/>
      <c r="D271" s="472"/>
      <c r="E271" s="473"/>
      <c r="F271" s="238">
        <v>29981</v>
      </c>
      <c r="G271" s="238">
        <v>179000</v>
      </c>
      <c r="H271" s="492">
        <v>106352</v>
      </c>
      <c r="I271" s="493">
        <f t="shared" si="9"/>
        <v>59.41452513966481</v>
      </c>
      <c r="J271" s="493">
        <f t="shared" si="10"/>
        <v>354.73132984223344</v>
      </c>
    </row>
    <row r="272" spans="1:10" ht="14.25">
      <c r="A272" s="456" t="s">
        <v>497</v>
      </c>
      <c r="B272" s="470" t="s">
        <v>503</v>
      </c>
      <c r="C272" s="471"/>
      <c r="D272" s="472"/>
      <c r="E272" s="473"/>
      <c r="F272" s="335">
        <v>21351</v>
      </c>
      <c r="G272" s="335">
        <v>59430</v>
      </c>
      <c r="H272" s="491">
        <v>24955</v>
      </c>
      <c r="I272" s="494">
        <f t="shared" si="9"/>
        <v>41.99057714958775</v>
      </c>
      <c r="J272" s="494">
        <f t="shared" si="10"/>
        <v>116.87977143927685</v>
      </c>
    </row>
    <row r="273" spans="1:11" ht="14.25">
      <c r="A273" s="450" t="s">
        <v>514</v>
      </c>
      <c r="B273" s="476" t="s">
        <v>524</v>
      </c>
      <c r="C273" s="471"/>
      <c r="D273" s="472"/>
      <c r="E273" s="473"/>
      <c r="F273" s="238">
        <v>5000</v>
      </c>
      <c r="G273" s="238">
        <v>10000</v>
      </c>
      <c r="H273" s="492">
        <v>7800</v>
      </c>
      <c r="I273" s="493">
        <f t="shared" si="9"/>
        <v>78</v>
      </c>
      <c r="J273" s="493">
        <f t="shared" si="10"/>
        <v>156</v>
      </c>
      <c r="K273" s="374"/>
    </row>
    <row r="274" spans="1:11" ht="14.25">
      <c r="A274" s="450" t="s">
        <v>515</v>
      </c>
      <c r="B274" s="475" t="s">
        <v>525</v>
      </c>
      <c r="C274" s="471"/>
      <c r="D274" s="472"/>
      <c r="E274" s="473"/>
      <c r="F274" s="238">
        <f>F272-F273</f>
        <v>16351</v>
      </c>
      <c r="G274" s="238">
        <v>49430</v>
      </c>
      <c r="H274" s="492">
        <v>17155</v>
      </c>
      <c r="I274" s="493">
        <f t="shared" si="9"/>
        <v>34.70564434553914</v>
      </c>
      <c r="J274" s="493">
        <f t="shared" si="10"/>
        <v>104.91713045073696</v>
      </c>
      <c r="K274" s="374"/>
    </row>
    <row r="275" spans="1:10" ht="14.25">
      <c r="A275" s="282"/>
      <c r="B275" s="470" t="s">
        <v>504</v>
      </c>
      <c r="C275" s="471"/>
      <c r="D275" s="472"/>
      <c r="E275" s="473"/>
      <c r="F275" s="335">
        <f>F256+F258+F260+F263+F265+F268+F272+F270</f>
        <v>2286757</v>
      </c>
      <c r="G275" s="335">
        <v>5276499</v>
      </c>
      <c r="H275" s="335">
        <v>3204103</v>
      </c>
      <c r="I275" s="494">
        <f t="shared" si="9"/>
        <v>60.72403311362326</v>
      </c>
      <c r="J275" s="494">
        <f t="shared" si="10"/>
        <v>140.11558727053202</v>
      </c>
    </row>
    <row r="279" ht="12.75">
      <c r="J279" s="398" t="s">
        <v>217</v>
      </c>
    </row>
    <row r="281" spans="1:10" ht="14.25">
      <c r="A281" s="283"/>
      <c r="B281" s="283"/>
      <c r="C281" s="283"/>
      <c r="D281" s="283"/>
      <c r="E281" s="283"/>
      <c r="F281" s="283"/>
      <c r="G281" s="283"/>
      <c r="H281" s="283"/>
      <c r="I281" s="283"/>
      <c r="J281" s="283"/>
    </row>
    <row r="282" spans="1:10" ht="14.25">
      <c r="A282" s="283"/>
      <c r="B282" s="447" t="s">
        <v>526</v>
      </c>
      <c r="C282" s="447"/>
      <c r="D282" s="447"/>
      <c r="E282" s="447"/>
      <c r="F282" s="447"/>
      <c r="G282" s="283"/>
      <c r="H282" s="283"/>
      <c r="I282" s="283"/>
      <c r="J282" s="283"/>
    </row>
    <row r="283" spans="1:10" ht="14.25">
      <c r="A283" s="283"/>
      <c r="B283" s="447" t="s">
        <v>176</v>
      </c>
      <c r="C283" s="447"/>
      <c r="D283" s="447"/>
      <c r="E283" s="447"/>
      <c r="F283" s="447"/>
      <c r="G283" s="283"/>
      <c r="H283" s="283"/>
      <c r="I283" s="283"/>
      <c r="J283" s="283"/>
    </row>
    <row r="284" spans="1:10" ht="14.25">
      <c r="A284" s="283"/>
      <c r="B284" s="447" t="s">
        <v>549</v>
      </c>
      <c r="C284" s="447"/>
      <c r="D284" s="447"/>
      <c r="E284" s="447"/>
      <c r="F284" s="447"/>
      <c r="G284" s="283"/>
      <c r="H284" s="283"/>
      <c r="I284" s="283"/>
      <c r="J284" s="283"/>
    </row>
    <row r="285" spans="1:10" ht="25.5">
      <c r="A285" s="490" t="s">
        <v>174</v>
      </c>
      <c r="B285" s="487" t="s">
        <v>175</v>
      </c>
      <c r="C285" s="488"/>
      <c r="D285" s="499"/>
      <c r="E285" s="529" t="s">
        <v>116</v>
      </c>
      <c r="F285" s="481" t="s">
        <v>536</v>
      </c>
      <c r="G285" s="481" t="s">
        <v>537</v>
      </c>
      <c r="H285" s="481" t="s">
        <v>538</v>
      </c>
      <c r="I285" s="496" t="s">
        <v>540</v>
      </c>
      <c r="J285" s="496" t="s">
        <v>541</v>
      </c>
    </row>
    <row r="286" spans="1:10" ht="12.75">
      <c r="A286" s="487">
        <v>1</v>
      </c>
      <c r="B286" s="487">
        <v>2</v>
      </c>
      <c r="C286" s="488"/>
      <c r="D286" s="488"/>
      <c r="E286" s="489"/>
      <c r="F286" s="489">
        <v>3</v>
      </c>
      <c r="G286" s="490">
        <v>4</v>
      </c>
      <c r="H286" s="490">
        <v>5</v>
      </c>
      <c r="I286" s="486">
        <v>6</v>
      </c>
      <c r="J286" s="486">
        <v>7</v>
      </c>
    </row>
    <row r="287" ht="14.25">
      <c r="J287" s="283"/>
    </row>
    <row r="288" spans="1:10" ht="14.25">
      <c r="A288" s="306">
        <v>8</v>
      </c>
      <c r="B288" s="209" t="s">
        <v>471</v>
      </c>
      <c r="C288" s="209"/>
      <c r="D288" s="209"/>
      <c r="E288" s="204"/>
      <c r="F288" s="422">
        <v>0</v>
      </c>
      <c r="G288" s="422">
        <v>0</v>
      </c>
      <c r="H288" s="422">
        <f>H289</f>
        <v>10248</v>
      </c>
      <c r="I288" s="277">
        <v>0</v>
      </c>
      <c r="J288" s="277">
        <v>0</v>
      </c>
    </row>
    <row r="289" spans="1:10" ht="14.25">
      <c r="A289" s="306">
        <v>84</v>
      </c>
      <c r="B289" s="209" t="s">
        <v>472</v>
      </c>
      <c r="C289" s="205"/>
      <c r="D289" s="205"/>
      <c r="E289" s="240">
        <v>11</v>
      </c>
      <c r="F289" s="241">
        <v>0</v>
      </c>
      <c r="G289" s="241">
        <v>0</v>
      </c>
      <c r="H289" s="241">
        <f>H290</f>
        <v>10248</v>
      </c>
      <c r="I289" s="277">
        <v>0</v>
      </c>
      <c r="J289" s="277">
        <v>0</v>
      </c>
    </row>
    <row r="290" spans="1:10" ht="14.25">
      <c r="A290" s="306">
        <v>844</v>
      </c>
      <c r="B290" s="209" t="s">
        <v>473</v>
      </c>
      <c r="C290" s="205"/>
      <c r="D290" s="205"/>
      <c r="E290" s="240">
        <v>11</v>
      </c>
      <c r="F290" s="241">
        <v>0</v>
      </c>
      <c r="G290" s="241">
        <v>0</v>
      </c>
      <c r="H290" s="241">
        <f>H291</f>
        <v>10248</v>
      </c>
      <c r="I290" s="277">
        <v>0</v>
      </c>
      <c r="J290" s="277">
        <v>0</v>
      </c>
    </row>
    <row r="291" spans="1:10" ht="14.25">
      <c r="A291" s="306">
        <v>8443</v>
      </c>
      <c r="B291" s="209" t="s">
        <v>474</v>
      </c>
      <c r="C291" s="205"/>
      <c r="D291" s="205"/>
      <c r="E291" s="240">
        <v>11</v>
      </c>
      <c r="F291" s="241">
        <v>0</v>
      </c>
      <c r="G291" s="241">
        <v>0</v>
      </c>
      <c r="H291" s="241">
        <v>10248</v>
      </c>
      <c r="I291" s="277">
        <v>0</v>
      </c>
      <c r="J291" s="277">
        <v>0</v>
      </c>
    </row>
    <row r="292" spans="1:10" ht="14.25">
      <c r="A292" s="283"/>
      <c r="B292" s="530" t="s">
        <v>504</v>
      </c>
      <c r="C292" s="531"/>
      <c r="D292" s="531"/>
      <c r="E292" s="528"/>
      <c r="F292" s="495">
        <v>0</v>
      </c>
      <c r="G292" s="495">
        <v>0</v>
      </c>
      <c r="H292" s="335">
        <v>10248</v>
      </c>
      <c r="I292" s="495"/>
      <c r="J292" s="495"/>
    </row>
    <row r="293" spans="1:10" ht="14.25">
      <c r="A293" s="283"/>
      <c r="B293" s="283"/>
      <c r="C293" s="283"/>
      <c r="D293" s="283"/>
      <c r="E293" s="283"/>
      <c r="F293" s="283"/>
      <c r="G293" s="283"/>
      <c r="H293" s="283"/>
      <c r="I293" s="283"/>
      <c r="J293" s="283"/>
    </row>
    <row r="294" spans="1:10" ht="14.25">
      <c r="A294" s="283"/>
      <c r="B294" s="283"/>
      <c r="C294" s="283"/>
      <c r="D294" s="283"/>
      <c r="E294" s="283"/>
      <c r="F294" s="283"/>
      <c r="G294" s="283"/>
      <c r="H294" s="283"/>
      <c r="I294" s="283"/>
      <c r="J294" s="283"/>
    </row>
    <row r="295" spans="1:10" ht="14.25">
      <c r="A295" s="283"/>
      <c r="B295" s="447" t="s">
        <v>526</v>
      </c>
      <c r="C295" s="447"/>
      <c r="D295" s="447"/>
      <c r="E295" s="447"/>
      <c r="F295" s="447"/>
      <c r="G295" s="283"/>
      <c r="H295" s="283"/>
      <c r="I295" s="283"/>
      <c r="J295" s="283"/>
    </row>
    <row r="296" spans="1:10" ht="14.25">
      <c r="A296" s="283"/>
      <c r="B296" s="447" t="s">
        <v>176</v>
      </c>
      <c r="C296" s="447"/>
      <c r="D296" s="447"/>
      <c r="E296" s="447"/>
      <c r="F296" s="447"/>
      <c r="G296" s="283"/>
      <c r="H296" s="283"/>
      <c r="I296" s="283"/>
      <c r="J296" s="283"/>
    </row>
    <row r="297" spans="1:10" ht="14.25">
      <c r="A297" s="283"/>
      <c r="B297" s="447" t="s">
        <v>550</v>
      </c>
      <c r="C297" s="447"/>
      <c r="D297" s="447"/>
      <c r="E297" s="447"/>
      <c r="F297" s="447"/>
      <c r="G297" s="283"/>
      <c r="H297" s="283"/>
      <c r="I297" s="283"/>
      <c r="J297" s="283"/>
    </row>
    <row r="298" spans="1:10" ht="25.5">
      <c r="A298" s="490" t="s">
        <v>116</v>
      </c>
      <c r="B298" s="487" t="s">
        <v>175</v>
      </c>
      <c r="C298" s="488"/>
      <c r="D298" s="499"/>
      <c r="E298" s="500"/>
      <c r="F298" s="481" t="s">
        <v>536</v>
      </c>
      <c r="G298" s="481" t="s">
        <v>537</v>
      </c>
      <c r="H298" s="481" t="s">
        <v>538</v>
      </c>
      <c r="I298" s="496" t="s">
        <v>540</v>
      </c>
      <c r="J298" s="496" t="s">
        <v>541</v>
      </c>
    </row>
    <row r="299" spans="1:10" ht="12.75">
      <c r="A299" s="487">
        <v>1</v>
      </c>
      <c r="B299" s="487">
        <v>2</v>
      </c>
      <c r="C299" s="488"/>
      <c r="D299" s="488"/>
      <c r="E299" s="489"/>
      <c r="F299" s="489">
        <v>3</v>
      </c>
      <c r="G299" s="490">
        <v>4</v>
      </c>
      <c r="H299" s="490">
        <v>5</v>
      </c>
      <c r="I299" s="486">
        <v>6</v>
      </c>
      <c r="J299" s="486">
        <v>7</v>
      </c>
    </row>
    <row r="300" spans="1:10" ht="14.25">
      <c r="A300" s="516">
        <v>1</v>
      </c>
      <c r="B300" s="517" t="s">
        <v>542</v>
      </c>
      <c r="C300" s="518"/>
      <c r="D300" s="519"/>
      <c r="E300" s="520"/>
      <c r="F300" s="277">
        <v>0</v>
      </c>
      <c r="G300" s="277">
        <v>0</v>
      </c>
      <c r="H300" s="238">
        <v>10248</v>
      </c>
      <c r="I300" s="277"/>
      <c r="J300" s="277"/>
    </row>
    <row r="301" spans="1:10" ht="14.25">
      <c r="A301" s="485">
        <v>11</v>
      </c>
      <c r="B301" s="497" t="s">
        <v>542</v>
      </c>
      <c r="C301" s="453"/>
      <c r="D301" s="454"/>
      <c r="E301" s="455"/>
      <c r="F301" s="277">
        <v>0</v>
      </c>
      <c r="G301" s="277">
        <v>0</v>
      </c>
      <c r="H301" s="238">
        <v>10248</v>
      </c>
      <c r="I301" s="277"/>
      <c r="J301" s="277"/>
    </row>
    <row r="302" spans="1:10" ht="14.25">
      <c r="A302" s="283"/>
      <c r="B302" s="530" t="s">
        <v>504</v>
      </c>
      <c r="C302" s="531"/>
      <c r="D302" s="531"/>
      <c r="E302" s="528"/>
      <c r="F302" s="495">
        <v>0</v>
      </c>
      <c r="G302" s="495">
        <v>0</v>
      </c>
      <c r="H302" s="335">
        <v>10248</v>
      </c>
      <c r="I302" s="495"/>
      <c r="J302" s="495"/>
    </row>
    <row r="303" spans="1:10" ht="14.25">
      <c r="A303" s="283"/>
      <c r="B303" s="283"/>
      <c r="C303" s="283"/>
      <c r="D303" s="283"/>
      <c r="E303" s="283"/>
      <c r="F303" s="283"/>
      <c r="G303" s="283"/>
      <c r="H303" s="283"/>
      <c r="I303" s="283"/>
      <c r="J303" s="283"/>
    </row>
    <row r="304" spans="1:10" ht="14.25">
      <c r="A304" s="283"/>
      <c r="B304" s="283"/>
      <c r="C304" s="283"/>
      <c r="D304" s="283"/>
      <c r="E304" s="283"/>
      <c r="F304" s="283"/>
      <c r="G304" s="283"/>
      <c r="H304" s="283"/>
      <c r="I304" s="283"/>
      <c r="J304" s="283"/>
    </row>
    <row r="305" spans="1:10" ht="14.25">
      <c r="A305" s="283"/>
      <c r="B305" s="283"/>
      <c r="C305" s="283"/>
      <c r="D305" s="283"/>
      <c r="E305" s="283"/>
      <c r="F305" s="283"/>
      <c r="G305" s="283"/>
      <c r="H305" s="283"/>
      <c r="I305" s="283"/>
      <c r="J305" s="283"/>
    </row>
    <row r="306" spans="1:10" ht="14.25">
      <c r="A306" s="283"/>
      <c r="B306" s="283"/>
      <c r="C306" s="283"/>
      <c r="D306" s="283"/>
      <c r="E306" s="283"/>
      <c r="F306" s="283"/>
      <c r="G306" s="283"/>
      <c r="H306" s="283"/>
      <c r="I306" s="283"/>
      <c r="J306" s="283"/>
    </row>
  </sheetData>
  <sheetProtection/>
  <printOptions/>
  <pageMargins left="0.21" right="0.21" top="1" bottom="1" header="0.5" footer="0.5"/>
  <pageSetup horizontalDpi="600" verticalDpi="600" orientation="portrait" paperSize="9" scale="65" r:id="rId1"/>
  <rowBreaks count="4" manualBreakCount="4">
    <brk id="68" max="9" man="1"/>
    <brk id="145" max="9" man="1"/>
    <brk id="214" max="9" man="1"/>
    <brk id="27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97"/>
  <sheetViews>
    <sheetView workbookViewId="0" topLeftCell="A1">
      <selection activeCell="A489" sqref="A489"/>
    </sheetView>
  </sheetViews>
  <sheetFormatPr defaultColWidth="9.140625" defaultRowHeight="12.75"/>
  <cols>
    <col min="1" max="1" width="21.00390625" style="0" customWidth="1"/>
    <col min="2" max="2" width="8.57421875" style="1" customWidth="1"/>
    <col min="3" max="3" width="7.28125" style="0" customWidth="1"/>
    <col min="4" max="4" width="6.7109375" style="0" customWidth="1"/>
    <col min="5" max="5" width="64.57421875" style="0" customWidth="1"/>
    <col min="6" max="6" width="13.00390625" style="0" customWidth="1"/>
    <col min="7" max="7" width="12.00390625" style="0" customWidth="1"/>
    <col min="8" max="8" width="13.57421875" style="0" customWidth="1"/>
    <col min="9" max="9" width="4.8515625" style="0" customWidth="1"/>
  </cols>
  <sheetData>
    <row r="1" spans="1:8" ht="14.25">
      <c r="A1" s="5"/>
      <c r="B1" s="63"/>
      <c r="C1" s="5"/>
      <c r="D1" s="5"/>
      <c r="E1" s="5"/>
      <c r="H1" s="532" t="s">
        <v>552</v>
      </c>
    </row>
    <row r="2" spans="1:6" ht="14.25">
      <c r="A2" s="64"/>
      <c r="B2" s="65"/>
      <c r="C2" s="64"/>
      <c r="D2" s="66" t="s">
        <v>189</v>
      </c>
      <c r="E2" s="64" t="s">
        <v>190</v>
      </c>
      <c r="F2" s="64"/>
    </row>
    <row r="3" spans="1:7" ht="15">
      <c r="A3" s="203" t="s">
        <v>485</v>
      </c>
      <c r="B3" s="359"/>
      <c r="C3" s="203"/>
      <c r="D3" s="66"/>
      <c r="E3" s="203"/>
      <c r="F3" s="203"/>
      <c r="G3" s="360"/>
    </row>
    <row r="4" spans="1:7" ht="15">
      <c r="A4" s="203" t="s">
        <v>410</v>
      </c>
      <c r="B4" s="359"/>
      <c r="C4" s="203"/>
      <c r="D4" s="66"/>
      <c r="E4" s="203"/>
      <c r="F4" s="203"/>
      <c r="G4" s="360"/>
    </row>
    <row r="5" spans="1:7" ht="15">
      <c r="A5" s="203" t="s">
        <v>378</v>
      </c>
      <c r="B5" s="359"/>
      <c r="C5" s="203"/>
      <c r="D5" s="66"/>
      <c r="E5" s="203"/>
      <c r="F5" s="203"/>
      <c r="G5" s="360"/>
    </row>
    <row r="6" spans="1:6" ht="14.25">
      <c r="A6" s="5"/>
      <c r="B6" s="63"/>
      <c r="C6" s="5"/>
      <c r="D6" s="5"/>
      <c r="E6" s="21"/>
      <c r="F6" s="5"/>
    </row>
    <row r="7" spans="1:13" ht="18">
      <c r="A7" s="68" t="s">
        <v>54</v>
      </c>
      <c r="B7" s="69" t="s">
        <v>62</v>
      </c>
      <c r="C7" s="70" t="s">
        <v>64</v>
      </c>
      <c r="D7" s="70" t="s">
        <v>116</v>
      </c>
      <c r="E7" s="71" t="s">
        <v>12</v>
      </c>
      <c r="F7" s="352" t="s">
        <v>420</v>
      </c>
      <c r="G7" s="354" t="s">
        <v>479</v>
      </c>
      <c r="H7" s="352" t="s">
        <v>305</v>
      </c>
      <c r="J7" s="393"/>
      <c r="K7" s="393"/>
      <c r="L7" s="393"/>
      <c r="M7" s="393"/>
    </row>
    <row r="8" spans="1:13" ht="18">
      <c r="A8" s="72" t="s">
        <v>60</v>
      </c>
      <c r="B8" s="73" t="s">
        <v>63</v>
      </c>
      <c r="C8" s="74" t="s">
        <v>65</v>
      </c>
      <c r="D8" s="31"/>
      <c r="E8" s="32"/>
      <c r="F8" s="353" t="s">
        <v>481</v>
      </c>
      <c r="G8" s="355" t="s">
        <v>481</v>
      </c>
      <c r="H8" s="353" t="s">
        <v>377</v>
      </c>
      <c r="J8" s="393"/>
      <c r="K8" s="393"/>
      <c r="L8" s="393"/>
      <c r="M8" s="393"/>
    </row>
    <row r="9" spans="1:13" ht="18">
      <c r="A9" s="75" t="s">
        <v>61</v>
      </c>
      <c r="B9" s="76"/>
      <c r="C9" s="75"/>
      <c r="D9" s="77"/>
      <c r="E9" s="5"/>
      <c r="F9" s="5"/>
      <c r="H9" s="5"/>
      <c r="J9" s="393"/>
      <c r="K9" s="393"/>
      <c r="L9" s="393"/>
      <c r="M9" s="393"/>
    </row>
    <row r="10" spans="1:13" ht="18">
      <c r="A10" s="356">
        <v>1</v>
      </c>
      <c r="B10" s="357">
        <v>2</v>
      </c>
      <c r="C10" s="356">
        <v>3</v>
      </c>
      <c r="D10" s="356">
        <v>4</v>
      </c>
      <c r="E10" s="356">
        <v>5</v>
      </c>
      <c r="F10" s="358">
        <v>6</v>
      </c>
      <c r="G10" s="358">
        <v>7</v>
      </c>
      <c r="H10" s="358">
        <v>8</v>
      </c>
      <c r="J10" s="393"/>
      <c r="K10" s="393"/>
      <c r="L10" s="393"/>
      <c r="M10" s="393"/>
    </row>
    <row r="11" spans="1:13" ht="18">
      <c r="A11" s="77"/>
      <c r="B11" s="80"/>
      <c r="C11" s="19"/>
      <c r="D11" s="19"/>
      <c r="E11" s="19"/>
      <c r="F11" s="5"/>
      <c r="H11" s="5"/>
      <c r="J11" s="393"/>
      <c r="K11" s="393"/>
      <c r="L11" s="393"/>
      <c r="M11" s="393"/>
    </row>
    <row r="12" spans="1:13" ht="18">
      <c r="A12" s="77"/>
      <c r="B12" s="80"/>
      <c r="C12" s="19"/>
      <c r="D12" s="19"/>
      <c r="E12" s="42" t="s">
        <v>77</v>
      </c>
      <c r="F12" s="20">
        <f>F16+F44+F88+F168+F207+F222+F243+F274+F297+F346+F455+F474+F368+F395</f>
        <v>5426499</v>
      </c>
      <c r="G12" s="20">
        <f>G16+G44+G88+G168+G207+G222+G243+G274+G297+G346+G455+G474+G368+G395</f>
        <v>3204102.9731772</v>
      </c>
      <c r="H12" s="387">
        <f>G12/F12*100</f>
        <v>59.04549089896083</v>
      </c>
      <c r="J12" s="393"/>
      <c r="K12" s="393"/>
      <c r="L12" s="393"/>
      <c r="M12" s="393"/>
    </row>
    <row r="13" spans="1:13" ht="18">
      <c r="A13" s="5"/>
      <c r="B13" s="63"/>
      <c r="C13" s="5"/>
      <c r="D13" s="5"/>
      <c r="E13" s="5"/>
      <c r="F13" s="23"/>
      <c r="G13" s="296"/>
      <c r="H13" s="23"/>
      <c r="J13" s="393"/>
      <c r="K13" s="393"/>
      <c r="L13" s="393"/>
      <c r="M13" s="393"/>
    </row>
    <row r="14" spans="1:13" ht="18">
      <c r="A14" s="81" t="s">
        <v>114</v>
      </c>
      <c r="B14" s="63"/>
      <c r="C14" s="5"/>
      <c r="D14" s="5"/>
      <c r="E14" s="39" t="s">
        <v>115</v>
      </c>
      <c r="F14" s="23"/>
      <c r="G14" s="296"/>
      <c r="H14" s="23"/>
      <c r="J14" s="393"/>
      <c r="K14" s="393"/>
      <c r="L14" s="393"/>
      <c r="M14" s="393"/>
    </row>
    <row r="15" spans="1:13" ht="18">
      <c r="A15" s="81"/>
      <c r="B15" s="63"/>
      <c r="C15" s="5"/>
      <c r="D15" s="5"/>
      <c r="E15" s="39"/>
      <c r="F15" s="23"/>
      <c r="G15" s="296"/>
      <c r="H15" s="23"/>
      <c r="J15" s="393"/>
      <c r="K15" s="393"/>
      <c r="L15" s="393"/>
      <c r="M15" s="393"/>
    </row>
    <row r="16" spans="1:13" ht="18">
      <c r="A16" s="82" t="s">
        <v>118</v>
      </c>
      <c r="B16" s="83"/>
      <c r="C16" s="84"/>
      <c r="D16" s="84"/>
      <c r="E16" s="84" t="s">
        <v>213</v>
      </c>
      <c r="F16" s="85">
        <f>SUM(F18,F24,F29,F35)</f>
        <v>114000</v>
      </c>
      <c r="G16" s="317">
        <f>SUM(G18,G24,G29,G35)</f>
        <v>93639</v>
      </c>
      <c r="H16" s="389">
        <f>G16/F16*100</f>
        <v>82.13947368421053</v>
      </c>
      <c r="J16" s="393"/>
      <c r="K16" s="393"/>
      <c r="L16" s="393"/>
      <c r="M16" s="393"/>
    </row>
    <row r="17" spans="1:13" ht="18">
      <c r="A17" s="44"/>
      <c r="B17" s="86"/>
      <c r="C17" s="44"/>
      <c r="D17" s="87"/>
      <c r="E17" s="44"/>
      <c r="F17" s="41"/>
      <c r="G17" s="228"/>
      <c r="H17" s="41"/>
      <c r="J17" s="393"/>
      <c r="K17" s="393"/>
      <c r="L17" s="393"/>
      <c r="M17" s="393"/>
    </row>
    <row r="18" spans="1:13" ht="18">
      <c r="A18" s="88" t="s">
        <v>117</v>
      </c>
      <c r="B18" s="89"/>
      <c r="C18" s="88"/>
      <c r="D18" s="90"/>
      <c r="E18" s="88" t="s">
        <v>119</v>
      </c>
      <c r="F18" s="91">
        <f aca="true" t="shared" si="0" ref="F18:G20">F19</f>
        <v>14000</v>
      </c>
      <c r="G18" s="318">
        <f t="shared" si="0"/>
        <v>10155</v>
      </c>
      <c r="H18" s="390">
        <f>G18/F18*100</f>
        <v>72.53571428571428</v>
      </c>
      <c r="J18" s="393"/>
      <c r="K18" s="393"/>
      <c r="L18" s="393"/>
      <c r="M18" s="393"/>
    </row>
    <row r="19" spans="1:13" ht="18">
      <c r="A19" s="5"/>
      <c r="B19" s="63"/>
      <c r="C19" s="92">
        <v>3</v>
      </c>
      <c r="D19" s="93"/>
      <c r="E19" s="94" t="s">
        <v>13</v>
      </c>
      <c r="F19" s="95">
        <f t="shared" si="0"/>
        <v>14000</v>
      </c>
      <c r="G19" s="228">
        <f t="shared" si="0"/>
        <v>10155</v>
      </c>
      <c r="H19" s="392">
        <f>G19/F19*100</f>
        <v>72.53571428571428</v>
      </c>
      <c r="J19" s="393"/>
      <c r="K19" s="393"/>
      <c r="L19" s="393"/>
      <c r="M19" s="393"/>
    </row>
    <row r="20" spans="1:13" ht="18">
      <c r="A20" s="5"/>
      <c r="B20" s="63"/>
      <c r="C20" s="39">
        <v>32</v>
      </c>
      <c r="D20" s="45"/>
      <c r="E20" s="94" t="s">
        <v>6</v>
      </c>
      <c r="F20" s="95">
        <f t="shared" si="0"/>
        <v>14000</v>
      </c>
      <c r="G20" s="228">
        <f t="shared" si="0"/>
        <v>10155</v>
      </c>
      <c r="H20" s="392">
        <f>G20/F20*100</f>
        <v>72.53571428571428</v>
      </c>
      <c r="J20" s="393"/>
      <c r="K20" s="393"/>
      <c r="L20" s="393"/>
      <c r="M20" s="393"/>
    </row>
    <row r="21" spans="1:13" ht="18">
      <c r="A21" s="5"/>
      <c r="B21" s="96" t="s">
        <v>76</v>
      </c>
      <c r="C21" s="97">
        <v>329</v>
      </c>
      <c r="D21" s="33">
        <v>11</v>
      </c>
      <c r="E21" s="98" t="s">
        <v>27</v>
      </c>
      <c r="F21" s="18">
        <v>14000</v>
      </c>
      <c r="G21" s="238">
        <f>G22</f>
        <v>10155</v>
      </c>
      <c r="H21" s="387">
        <f>G21/F21*100</f>
        <v>72.53571428571428</v>
      </c>
      <c r="J21" s="393"/>
      <c r="K21" s="393"/>
      <c r="L21" s="393"/>
      <c r="M21" s="393"/>
    </row>
    <row r="22" spans="1:13" ht="18">
      <c r="A22" s="5"/>
      <c r="B22" s="63"/>
      <c r="C22" s="350" t="s">
        <v>359</v>
      </c>
      <c r="D22" s="255"/>
      <c r="E22" s="273" t="s">
        <v>27</v>
      </c>
      <c r="F22" s="23"/>
      <c r="G22" s="228">
        <v>10155</v>
      </c>
      <c r="H22" s="23"/>
      <c r="J22" s="393"/>
      <c r="K22" s="393"/>
      <c r="L22" s="393"/>
      <c r="M22" s="393"/>
    </row>
    <row r="23" spans="1:13" ht="18">
      <c r="A23" s="5"/>
      <c r="B23" s="63"/>
      <c r="C23" s="350"/>
      <c r="D23" s="255"/>
      <c r="E23" s="273"/>
      <c r="F23" s="23"/>
      <c r="G23" s="228"/>
      <c r="H23" s="23"/>
      <c r="J23" s="393"/>
      <c r="K23" s="393"/>
      <c r="L23" s="393"/>
      <c r="M23" s="393"/>
    </row>
    <row r="24" spans="1:13" ht="18">
      <c r="A24" s="88" t="s">
        <v>120</v>
      </c>
      <c r="B24" s="89"/>
      <c r="C24" s="100"/>
      <c r="D24" s="90"/>
      <c r="E24" s="101" t="s">
        <v>122</v>
      </c>
      <c r="F24" s="102">
        <v>20000</v>
      </c>
      <c r="G24" s="319">
        <f>G25</f>
        <v>19809</v>
      </c>
      <c r="H24" s="390">
        <f>G24/F24*100</f>
        <v>99.045</v>
      </c>
      <c r="J24" s="393"/>
      <c r="K24" s="393"/>
      <c r="L24" s="393"/>
      <c r="M24" s="393"/>
    </row>
    <row r="25" spans="1:13" ht="18">
      <c r="A25" s="5"/>
      <c r="B25" s="63"/>
      <c r="C25" s="39">
        <v>3</v>
      </c>
      <c r="D25" s="45"/>
      <c r="E25" s="94" t="s">
        <v>13</v>
      </c>
      <c r="F25" s="23">
        <v>20000</v>
      </c>
      <c r="G25" s="228">
        <f>G26</f>
        <v>19809</v>
      </c>
      <c r="H25" s="392">
        <f>G25/F25*100</f>
        <v>99.045</v>
      </c>
      <c r="J25" s="393"/>
      <c r="K25" s="393"/>
      <c r="L25" s="393"/>
      <c r="M25" s="393"/>
    </row>
    <row r="26" spans="1:13" ht="18">
      <c r="A26" s="5"/>
      <c r="B26" s="63"/>
      <c r="C26" s="39">
        <v>32</v>
      </c>
      <c r="D26" s="45"/>
      <c r="E26" s="94" t="s">
        <v>6</v>
      </c>
      <c r="F26" s="23">
        <v>20000</v>
      </c>
      <c r="G26" s="228">
        <f>G27</f>
        <v>19809</v>
      </c>
      <c r="H26" s="392">
        <f>G26/F26*100</f>
        <v>99.045</v>
      </c>
      <c r="J26" s="393"/>
      <c r="K26" s="393"/>
      <c r="L26" s="393"/>
      <c r="M26" s="393"/>
    </row>
    <row r="27" spans="1:13" ht="18">
      <c r="A27" s="5"/>
      <c r="B27" s="103" t="s">
        <v>76</v>
      </c>
      <c r="C27" s="104">
        <v>329</v>
      </c>
      <c r="D27" s="105">
        <v>11</v>
      </c>
      <c r="E27" s="106" t="s">
        <v>31</v>
      </c>
      <c r="F27" s="18">
        <v>20000</v>
      </c>
      <c r="G27" s="238">
        <v>19809</v>
      </c>
      <c r="H27" s="387">
        <f>G27/F27*100</f>
        <v>99.045</v>
      </c>
      <c r="J27" s="393"/>
      <c r="K27" s="393"/>
      <c r="L27" s="393"/>
      <c r="M27" s="393"/>
    </row>
    <row r="28" spans="1:13" ht="18">
      <c r="A28" s="5"/>
      <c r="B28" s="63"/>
      <c r="C28" s="50"/>
      <c r="D28" s="87"/>
      <c r="E28" s="99"/>
      <c r="F28" s="23"/>
      <c r="G28" s="228"/>
      <c r="H28" s="23"/>
      <c r="J28" s="393"/>
      <c r="K28" s="393"/>
      <c r="L28" s="393"/>
      <c r="M28" s="393"/>
    </row>
    <row r="29" spans="1:13" ht="18">
      <c r="A29" s="88" t="s">
        <v>121</v>
      </c>
      <c r="B29" s="89"/>
      <c r="C29" s="100"/>
      <c r="D29" s="90"/>
      <c r="E29" s="101" t="s">
        <v>123</v>
      </c>
      <c r="F29" s="102">
        <f>F31</f>
        <v>10000</v>
      </c>
      <c r="G29" s="319">
        <f>G31</f>
        <v>0</v>
      </c>
      <c r="H29" s="390">
        <f>G29/F29*100</f>
        <v>0</v>
      </c>
      <c r="J29" s="393"/>
      <c r="K29" s="393"/>
      <c r="L29" s="393"/>
      <c r="M29" s="393"/>
    </row>
    <row r="30" spans="1:13" ht="18">
      <c r="A30" s="5"/>
      <c r="B30" s="63"/>
      <c r="C30" s="50"/>
      <c r="D30" s="87"/>
      <c r="E30" s="99"/>
      <c r="F30" s="5"/>
      <c r="G30" s="228"/>
      <c r="H30" s="5"/>
      <c r="J30" s="393"/>
      <c r="K30" s="393"/>
      <c r="L30" s="393"/>
      <c r="M30" s="393"/>
    </row>
    <row r="31" spans="1:13" ht="18">
      <c r="A31" s="5"/>
      <c r="B31" s="63"/>
      <c r="C31" s="50">
        <v>3</v>
      </c>
      <c r="D31" s="87"/>
      <c r="E31" s="99" t="s">
        <v>66</v>
      </c>
      <c r="F31" s="23">
        <f>F32</f>
        <v>10000</v>
      </c>
      <c r="G31" s="228">
        <f>G32</f>
        <v>0</v>
      </c>
      <c r="H31" s="392">
        <f>G31/F31*100</f>
        <v>0</v>
      </c>
      <c r="J31" s="393"/>
      <c r="K31" s="393"/>
      <c r="L31" s="393"/>
      <c r="M31" s="393"/>
    </row>
    <row r="32" spans="1:13" ht="18">
      <c r="A32" s="5"/>
      <c r="B32" s="63"/>
      <c r="C32" s="39">
        <v>38</v>
      </c>
      <c r="D32" s="45"/>
      <c r="E32" s="40" t="s">
        <v>7</v>
      </c>
      <c r="F32" s="23">
        <f>F33</f>
        <v>10000</v>
      </c>
      <c r="G32" s="228">
        <f>G33</f>
        <v>0</v>
      </c>
      <c r="H32" s="392">
        <f>G32/F32*100</f>
        <v>0</v>
      </c>
      <c r="J32" s="393"/>
      <c r="K32" s="393"/>
      <c r="L32" s="393"/>
      <c r="M32" s="393"/>
    </row>
    <row r="33" spans="1:13" ht="18">
      <c r="A33" s="5"/>
      <c r="B33" s="96" t="s">
        <v>76</v>
      </c>
      <c r="C33" s="97">
        <v>381</v>
      </c>
      <c r="D33" s="33">
        <v>11</v>
      </c>
      <c r="E33" s="107" t="s">
        <v>68</v>
      </c>
      <c r="F33" s="108">
        <v>10000</v>
      </c>
      <c r="G33" s="238">
        <v>0</v>
      </c>
      <c r="H33" s="387">
        <f>G33/F33*100</f>
        <v>0</v>
      </c>
      <c r="J33" s="393"/>
      <c r="K33" s="393"/>
      <c r="L33" s="393"/>
      <c r="M33" s="393"/>
    </row>
    <row r="34" spans="1:13" ht="18">
      <c r="A34" s="5"/>
      <c r="B34" s="80"/>
      <c r="C34" s="50"/>
      <c r="D34" s="87"/>
      <c r="E34" s="44"/>
      <c r="F34" s="41"/>
      <c r="G34" s="228"/>
      <c r="H34" s="41"/>
      <c r="J34" s="393"/>
      <c r="K34" s="393"/>
      <c r="L34" s="393"/>
      <c r="M34" s="393"/>
    </row>
    <row r="35" spans="1:13" ht="18">
      <c r="A35" s="219" t="s">
        <v>265</v>
      </c>
      <c r="B35" s="225"/>
      <c r="C35" s="284"/>
      <c r="D35" s="270"/>
      <c r="E35" s="223" t="s">
        <v>266</v>
      </c>
      <c r="F35" s="285">
        <f>F37</f>
        <v>70000</v>
      </c>
      <c r="G35" s="320">
        <f>G37</f>
        <v>63675</v>
      </c>
      <c r="H35" s="390">
        <f>G35/F35*100</f>
        <v>90.96428571428572</v>
      </c>
      <c r="J35" s="393"/>
      <c r="K35" s="393"/>
      <c r="L35" s="393"/>
      <c r="M35" s="393"/>
    </row>
    <row r="36" spans="1:13" ht="18">
      <c r="A36" s="5"/>
      <c r="B36" s="80"/>
      <c r="C36" s="50"/>
      <c r="D36" s="87"/>
      <c r="E36" s="44"/>
      <c r="F36" s="41"/>
      <c r="G36" s="228"/>
      <c r="H36" s="41"/>
      <c r="J36" s="393"/>
      <c r="K36" s="393"/>
      <c r="L36" s="393"/>
      <c r="M36" s="393"/>
    </row>
    <row r="37" spans="1:13" ht="18">
      <c r="A37" s="5"/>
      <c r="B37" s="63"/>
      <c r="C37" s="50">
        <v>3</v>
      </c>
      <c r="D37" s="87"/>
      <c r="E37" s="99" t="s">
        <v>66</v>
      </c>
      <c r="F37" s="41">
        <f>F38</f>
        <v>70000</v>
      </c>
      <c r="G37" s="228">
        <f>G38</f>
        <v>63675</v>
      </c>
      <c r="H37" s="392">
        <f>G37/F37*100</f>
        <v>90.96428571428572</v>
      </c>
      <c r="J37" s="393"/>
      <c r="K37" s="393"/>
      <c r="L37" s="393"/>
      <c r="M37" s="393"/>
    </row>
    <row r="38" spans="1:13" ht="18">
      <c r="A38" s="5"/>
      <c r="B38" s="63"/>
      <c r="C38" s="39">
        <v>32</v>
      </c>
      <c r="D38" s="45"/>
      <c r="E38" s="40" t="s">
        <v>7</v>
      </c>
      <c r="F38" s="41">
        <f>F39</f>
        <v>70000</v>
      </c>
      <c r="G38" s="228">
        <f>G39</f>
        <v>63675</v>
      </c>
      <c r="H38" s="392">
        <f>G38/F38*100</f>
        <v>90.96428571428572</v>
      </c>
      <c r="J38" s="393"/>
      <c r="K38" s="393"/>
      <c r="L38" s="393"/>
      <c r="M38" s="393"/>
    </row>
    <row r="39" spans="1:13" ht="18">
      <c r="A39" s="5"/>
      <c r="B39" s="96" t="s">
        <v>76</v>
      </c>
      <c r="C39" s="97">
        <v>329</v>
      </c>
      <c r="D39" s="33">
        <v>52.11</v>
      </c>
      <c r="E39" s="107" t="s">
        <v>68</v>
      </c>
      <c r="F39" s="18">
        <v>70000</v>
      </c>
      <c r="G39" s="238">
        <v>63675</v>
      </c>
      <c r="H39" s="387">
        <f>G39/F39*100</f>
        <v>90.96428571428572</v>
      </c>
      <c r="J39" s="393"/>
      <c r="K39" s="393"/>
      <c r="L39" s="393"/>
      <c r="M39" s="393"/>
    </row>
    <row r="40" spans="1:8" ht="14.25">
      <c r="A40" s="5"/>
      <c r="B40" s="80"/>
      <c r="C40" s="350" t="s">
        <v>359</v>
      </c>
      <c r="D40" s="255"/>
      <c r="E40" s="273" t="s">
        <v>266</v>
      </c>
      <c r="F40" s="23"/>
      <c r="G40" s="228">
        <v>0</v>
      </c>
      <c r="H40" s="23"/>
    </row>
    <row r="41" spans="1:8" ht="14.25">
      <c r="A41" s="5"/>
      <c r="B41" s="80"/>
      <c r="C41" s="350"/>
      <c r="D41" s="255"/>
      <c r="E41" s="273"/>
      <c r="F41" s="23"/>
      <c r="G41" s="228"/>
      <c r="H41" s="23"/>
    </row>
    <row r="42" spans="1:8" ht="14.25">
      <c r="A42" s="5" t="s">
        <v>124</v>
      </c>
      <c r="B42" s="63"/>
      <c r="C42" s="5"/>
      <c r="D42" s="21"/>
      <c r="E42" s="94" t="s">
        <v>125</v>
      </c>
      <c r="F42" s="23"/>
      <c r="G42" s="228"/>
      <c r="H42" s="23"/>
    </row>
    <row r="43" spans="1:9" ht="15">
      <c r="A43" s="5"/>
      <c r="B43" s="63"/>
      <c r="C43" s="109"/>
      <c r="D43" s="110"/>
      <c r="E43" s="109"/>
      <c r="F43" s="23"/>
      <c r="G43" s="228"/>
      <c r="H43" s="23"/>
      <c r="I43" s="239"/>
    </row>
    <row r="44" spans="1:9" ht="15">
      <c r="A44" s="82" t="s">
        <v>186</v>
      </c>
      <c r="B44" s="111"/>
      <c r="C44" s="112"/>
      <c r="D44" s="113"/>
      <c r="E44" s="114" t="s">
        <v>126</v>
      </c>
      <c r="F44" s="85">
        <f>F46+F80+F69</f>
        <v>394800</v>
      </c>
      <c r="G44" s="85">
        <f>G46+G80+G69</f>
        <v>302368</v>
      </c>
      <c r="H44" s="389">
        <f>G44/F44*100</f>
        <v>76.58763931104356</v>
      </c>
      <c r="I44" s="239"/>
    </row>
    <row r="45" spans="1:9" ht="15">
      <c r="A45" s="5"/>
      <c r="B45" s="63"/>
      <c r="C45" s="5"/>
      <c r="D45" s="21"/>
      <c r="E45" s="5"/>
      <c r="F45" s="5"/>
      <c r="G45" s="228"/>
      <c r="H45" s="5"/>
      <c r="I45" s="239"/>
    </row>
    <row r="46" spans="1:9" ht="15">
      <c r="A46" s="115" t="s">
        <v>128</v>
      </c>
      <c r="B46" s="116"/>
      <c r="C46" s="117"/>
      <c r="D46" s="338"/>
      <c r="E46" s="119" t="s">
        <v>127</v>
      </c>
      <c r="F46" s="120">
        <f>F47</f>
        <v>328500</v>
      </c>
      <c r="G46" s="321">
        <f>G47</f>
        <v>256783</v>
      </c>
      <c r="H46" s="390">
        <f>G46/F46*100</f>
        <v>78.16834094368342</v>
      </c>
      <c r="I46" s="239"/>
    </row>
    <row r="47" spans="1:9" ht="15">
      <c r="A47" s="5"/>
      <c r="B47" s="63"/>
      <c r="C47" s="39">
        <v>3</v>
      </c>
      <c r="D47" s="45"/>
      <c r="E47" s="94" t="s">
        <v>13</v>
      </c>
      <c r="F47" s="121">
        <f>F48+F54</f>
        <v>328500</v>
      </c>
      <c r="G47" s="322">
        <f>G48+G54</f>
        <v>256783</v>
      </c>
      <c r="H47" s="392">
        <f>G47/F47*100</f>
        <v>78.16834094368342</v>
      </c>
      <c r="I47" s="239"/>
    </row>
    <row r="48" spans="1:9" ht="15">
      <c r="A48" s="5"/>
      <c r="B48" s="63"/>
      <c r="C48" s="39">
        <v>31</v>
      </c>
      <c r="D48" s="45"/>
      <c r="E48" s="94" t="s">
        <v>9</v>
      </c>
      <c r="F48" s="121">
        <f>SUM(F49:F51)</f>
        <v>228500</v>
      </c>
      <c r="G48" s="322">
        <f>G49+G51</f>
        <v>183387</v>
      </c>
      <c r="H48" s="392">
        <f>G48/F48*100</f>
        <v>80.25689277899343</v>
      </c>
      <c r="I48" s="239"/>
    </row>
    <row r="49" spans="1:8" ht="14.25">
      <c r="A49" s="5"/>
      <c r="B49" s="96" t="s">
        <v>76</v>
      </c>
      <c r="C49" s="122">
        <v>311</v>
      </c>
      <c r="D49" s="123">
        <v>11</v>
      </c>
      <c r="E49" s="124" t="s">
        <v>15</v>
      </c>
      <c r="F49" s="18">
        <v>195000</v>
      </c>
      <c r="G49" s="238">
        <v>156473</v>
      </c>
      <c r="H49" s="387">
        <f>G49/F49*100</f>
        <v>80.2425641025641</v>
      </c>
    </row>
    <row r="50" spans="1:8" ht="14.25">
      <c r="A50" s="5"/>
      <c r="B50" s="80"/>
      <c r="C50" s="361">
        <v>3111</v>
      </c>
      <c r="D50" s="344"/>
      <c r="E50" s="364" t="s">
        <v>379</v>
      </c>
      <c r="F50" s="132"/>
      <c r="G50" s="325"/>
      <c r="H50" s="132"/>
    </row>
    <row r="51" spans="1:8" ht="14.25">
      <c r="A51" s="5"/>
      <c r="B51" s="96" t="s">
        <v>76</v>
      </c>
      <c r="C51" s="122">
        <v>313</v>
      </c>
      <c r="D51" s="123">
        <v>11</v>
      </c>
      <c r="E51" s="124" t="s">
        <v>70</v>
      </c>
      <c r="F51" s="18">
        <v>33500</v>
      </c>
      <c r="G51" s="238">
        <f>G52+G53</f>
        <v>26914</v>
      </c>
      <c r="H51" s="387">
        <f>G51/F51*100</f>
        <v>80.34029850746268</v>
      </c>
    </row>
    <row r="52" spans="1:8" ht="14.25">
      <c r="A52" s="5"/>
      <c r="B52" s="80"/>
      <c r="C52" s="362">
        <v>3132</v>
      </c>
      <c r="D52" s="363"/>
      <c r="E52" s="364" t="s">
        <v>380</v>
      </c>
      <c r="F52" s="132"/>
      <c r="G52" s="325">
        <v>24205</v>
      </c>
      <c r="H52" s="132"/>
    </row>
    <row r="53" spans="1:8" ht="14.25">
      <c r="A53" s="5"/>
      <c r="B53" s="80"/>
      <c r="C53" s="362">
        <v>3133</v>
      </c>
      <c r="D53" s="363"/>
      <c r="E53" s="364" t="s">
        <v>330</v>
      </c>
      <c r="F53" s="132"/>
      <c r="G53" s="325">
        <v>2709</v>
      </c>
      <c r="H53" s="132"/>
    </row>
    <row r="54" spans="1:8" ht="14.25">
      <c r="A54" s="5"/>
      <c r="B54" s="63"/>
      <c r="C54" s="125">
        <v>32</v>
      </c>
      <c r="D54" s="126"/>
      <c r="E54" s="127" t="s">
        <v>6</v>
      </c>
      <c r="F54" s="23">
        <f>SUM(F55:F66)</f>
        <v>100000</v>
      </c>
      <c r="G54" s="228">
        <f>G55+G58+G60+G66</f>
        <v>73396</v>
      </c>
      <c r="H54" s="392">
        <f>G54/F54*100</f>
        <v>73.396</v>
      </c>
    </row>
    <row r="55" spans="1:8" ht="14.25">
      <c r="A55" s="5"/>
      <c r="B55" s="96" t="s">
        <v>76</v>
      </c>
      <c r="C55" s="122">
        <v>321</v>
      </c>
      <c r="D55" s="123">
        <v>11</v>
      </c>
      <c r="E55" s="124" t="s">
        <v>44</v>
      </c>
      <c r="F55" s="18">
        <v>20000</v>
      </c>
      <c r="G55" s="238">
        <f>G56+G57</f>
        <v>17542</v>
      </c>
      <c r="H55" s="387">
        <f>G55/F55*100</f>
        <v>87.71</v>
      </c>
    </row>
    <row r="56" spans="1:8" ht="14.25">
      <c r="A56" s="5"/>
      <c r="B56" s="63"/>
      <c r="C56" s="362">
        <v>3211</v>
      </c>
      <c r="D56" s="363"/>
      <c r="E56" s="364" t="s">
        <v>331</v>
      </c>
      <c r="F56" s="23"/>
      <c r="G56" s="228">
        <v>17542</v>
      </c>
      <c r="H56" s="23"/>
    </row>
    <row r="57" spans="1:7" ht="14.25">
      <c r="A57" s="5"/>
      <c r="C57" s="362">
        <v>3214</v>
      </c>
      <c r="D57" s="363"/>
      <c r="E57" s="364" t="s">
        <v>333</v>
      </c>
      <c r="G57" s="365">
        <v>0</v>
      </c>
    </row>
    <row r="58" spans="1:8" ht="14.25">
      <c r="A58" s="5"/>
      <c r="B58" s="96" t="s">
        <v>76</v>
      </c>
      <c r="C58" s="122">
        <v>322</v>
      </c>
      <c r="D58" s="123">
        <v>52</v>
      </c>
      <c r="E58" s="106" t="s">
        <v>45</v>
      </c>
      <c r="F58" s="18">
        <v>20000</v>
      </c>
      <c r="G58" s="238">
        <f>G59</f>
        <v>7958</v>
      </c>
      <c r="H58" s="387">
        <f>G58/F58*100</f>
        <v>39.79</v>
      </c>
    </row>
    <row r="59" spans="1:9" ht="14.25">
      <c r="A59" s="5"/>
      <c r="B59" s="80"/>
      <c r="C59" s="361">
        <v>3223</v>
      </c>
      <c r="D59" s="344"/>
      <c r="E59" s="369" t="s">
        <v>381</v>
      </c>
      <c r="F59" s="132"/>
      <c r="G59" s="325">
        <v>7958</v>
      </c>
      <c r="H59" s="388"/>
      <c r="I59" s="374"/>
    </row>
    <row r="60" spans="1:8" ht="14.25">
      <c r="A60" s="5"/>
      <c r="B60" s="96" t="s">
        <v>76</v>
      </c>
      <c r="C60" s="122">
        <v>323</v>
      </c>
      <c r="D60" s="123">
        <v>52</v>
      </c>
      <c r="E60" s="106" t="s">
        <v>25</v>
      </c>
      <c r="F60" s="18">
        <v>40000</v>
      </c>
      <c r="G60" s="238">
        <f>G61+G62+G63+G64+G65</f>
        <v>38923</v>
      </c>
      <c r="H60" s="387">
        <f>G60/F60*100</f>
        <v>97.3075</v>
      </c>
    </row>
    <row r="61" spans="1:8" ht="14.25">
      <c r="A61" s="5"/>
      <c r="B61" s="80"/>
      <c r="C61" s="366">
        <v>3231</v>
      </c>
      <c r="D61" s="367"/>
      <c r="E61" s="368" t="s">
        <v>344</v>
      </c>
      <c r="F61" s="132"/>
      <c r="G61" s="325">
        <v>4425</v>
      </c>
      <c r="H61" s="132"/>
    </row>
    <row r="62" spans="1:8" ht="14.25">
      <c r="A62" s="5"/>
      <c r="B62" s="80"/>
      <c r="C62" s="362">
        <v>3232</v>
      </c>
      <c r="D62" s="363"/>
      <c r="E62" s="369" t="s">
        <v>346</v>
      </c>
      <c r="F62" s="132"/>
      <c r="G62" s="325">
        <v>2674</v>
      </c>
      <c r="H62" s="132"/>
    </row>
    <row r="63" spans="1:8" ht="14.25">
      <c r="A63" s="5"/>
      <c r="B63" s="80"/>
      <c r="C63" s="362">
        <v>3233</v>
      </c>
      <c r="E63" s="362" t="s">
        <v>348</v>
      </c>
      <c r="F63" s="132"/>
      <c r="G63" s="325">
        <v>12719</v>
      </c>
      <c r="H63" s="132"/>
    </row>
    <row r="64" spans="1:8" ht="14.25">
      <c r="A64" s="5"/>
      <c r="B64" s="80"/>
      <c r="C64" s="362">
        <v>3235</v>
      </c>
      <c r="D64" s="363"/>
      <c r="E64" s="369" t="s">
        <v>352</v>
      </c>
      <c r="F64" s="132"/>
      <c r="G64" s="325">
        <v>18169</v>
      </c>
      <c r="H64" s="132"/>
    </row>
    <row r="65" spans="1:8" ht="14.25">
      <c r="A65" s="5"/>
      <c r="B65" s="207"/>
      <c r="C65" s="362">
        <v>3239</v>
      </c>
      <c r="D65" s="363"/>
      <c r="E65" s="369" t="s">
        <v>450</v>
      </c>
      <c r="F65" s="132"/>
      <c r="G65" s="325">
        <v>936</v>
      </c>
      <c r="H65" s="132"/>
    </row>
    <row r="66" spans="1:8" ht="14.25">
      <c r="A66" s="5"/>
      <c r="B66" s="96" t="s">
        <v>76</v>
      </c>
      <c r="C66" s="122">
        <v>329</v>
      </c>
      <c r="D66" s="123">
        <v>52</v>
      </c>
      <c r="E66" s="106" t="s">
        <v>31</v>
      </c>
      <c r="F66" s="18">
        <v>20000</v>
      </c>
      <c r="G66" s="238">
        <f>G67+G68</f>
        <v>8973</v>
      </c>
      <c r="H66" s="387">
        <f>G66/F66*100</f>
        <v>44.865</v>
      </c>
    </row>
    <row r="67" spans="1:8" ht="14.25">
      <c r="A67" s="5"/>
      <c r="B67" s="80"/>
      <c r="C67" s="362">
        <v>3292</v>
      </c>
      <c r="E67" s="369" t="s">
        <v>449</v>
      </c>
      <c r="G67" s="365">
        <v>2423</v>
      </c>
      <c r="H67" s="132"/>
    </row>
    <row r="68" spans="3:7" ht="14.25">
      <c r="C68" s="50">
        <v>3293</v>
      </c>
      <c r="E68" s="252" t="s">
        <v>362</v>
      </c>
      <c r="F68" s="99"/>
      <c r="G68" s="325">
        <v>6550</v>
      </c>
    </row>
    <row r="69" spans="1:8" ht="14.25">
      <c r="A69" s="219" t="s">
        <v>436</v>
      </c>
      <c r="B69" s="220"/>
      <c r="C69" s="221"/>
      <c r="D69" s="409"/>
      <c r="E69" s="284" t="s">
        <v>437</v>
      </c>
      <c r="F69" s="411">
        <f>F70</f>
        <v>46300</v>
      </c>
      <c r="G69" s="411">
        <f>G70</f>
        <v>45585</v>
      </c>
      <c r="H69" s="224"/>
    </row>
    <row r="70" spans="1:8" ht="14.25">
      <c r="A70" s="230"/>
      <c r="B70" s="63"/>
      <c r="C70" s="39">
        <v>3</v>
      </c>
      <c r="D70" s="45"/>
      <c r="E70" s="94" t="s">
        <v>13</v>
      </c>
      <c r="F70" s="412">
        <f>F71</f>
        <v>46300</v>
      </c>
      <c r="G70" s="412">
        <f>G71</f>
        <v>45585</v>
      </c>
      <c r="H70" s="41"/>
    </row>
    <row r="71" spans="1:8" ht="14.25">
      <c r="A71" s="230"/>
      <c r="B71" s="63"/>
      <c r="C71" s="39">
        <v>31</v>
      </c>
      <c r="D71" s="45"/>
      <c r="E71" s="94" t="s">
        <v>9</v>
      </c>
      <c r="F71" s="412">
        <f>F72+F74</f>
        <v>46300</v>
      </c>
      <c r="G71" s="412">
        <f>G72+G74</f>
        <v>45585</v>
      </c>
      <c r="H71" s="41"/>
    </row>
    <row r="72" spans="1:8" ht="14.25">
      <c r="A72" s="230"/>
      <c r="B72" s="96" t="s">
        <v>76</v>
      </c>
      <c r="C72" s="122">
        <v>311</v>
      </c>
      <c r="D72" s="123">
        <v>11</v>
      </c>
      <c r="E72" s="124" t="s">
        <v>15</v>
      </c>
      <c r="F72" s="410">
        <v>39500</v>
      </c>
      <c r="G72" s="410">
        <v>38895</v>
      </c>
      <c r="H72" s="108"/>
    </row>
    <row r="73" spans="1:8" ht="14.25">
      <c r="A73" s="230"/>
      <c r="B73" s="80"/>
      <c r="C73" s="361">
        <v>3111</v>
      </c>
      <c r="D73" s="344"/>
      <c r="E73" s="364" t="s">
        <v>379</v>
      </c>
      <c r="F73" s="412"/>
      <c r="G73" s="412"/>
      <c r="H73" s="41"/>
    </row>
    <row r="74" spans="1:8" ht="14.25">
      <c r="A74" s="5"/>
      <c r="B74" s="96" t="s">
        <v>76</v>
      </c>
      <c r="C74" s="122">
        <v>313</v>
      </c>
      <c r="D74" s="123">
        <v>11</v>
      </c>
      <c r="E74" s="124" t="s">
        <v>70</v>
      </c>
      <c r="F74" s="410">
        <v>6800</v>
      </c>
      <c r="G74" s="410">
        <f>G75+G76</f>
        <v>6690</v>
      </c>
      <c r="H74" s="18"/>
    </row>
    <row r="75" spans="1:8" ht="14.25">
      <c r="A75" s="5"/>
      <c r="B75" s="80"/>
      <c r="C75" s="362">
        <v>3132</v>
      </c>
      <c r="D75" s="363"/>
      <c r="E75" s="364" t="s">
        <v>380</v>
      </c>
      <c r="F75" s="99"/>
      <c r="G75" s="325">
        <v>5996</v>
      </c>
      <c r="H75" s="132"/>
    </row>
    <row r="76" spans="1:8" ht="14.25">
      <c r="A76" s="5"/>
      <c r="B76" s="80"/>
      <c r="C76" s="362">
        <v>3133</v>
      </c>
      <c r="D76" s="363"/>
      <c r="E76" s="364" t="s">
        <v>330</v>
      </c>
      <c r="F76" s="99"/>
      <c r="G76" s="325">
        <v>694</v>
      </c>
      <c r="H76" s="132"/>
    </row>
    <row r="77" spans="2:8" ht="14.25">
      <c r="B77" s="80"/>
      <c r="C77" s="50"/>
      <c r="D77" s="87"/>
      <c r="E77" s="44"/>
      <c r="G77" s="228"/>
      <c r="H77" s="302" t="s">
        <v>411</v>
      </c>
    </row>
    <row r="78" spans="1:8" ht="14.25">
      <c r="A78" s="42">
        <v>1</v>
      </c>
      <c r="B78" s="78">
        <v>2</v>
      </c>
      <c r="C78" s="42">
        <v>3</v>
      </c>
      <c r="D78" s="42">
        <v>4</v>
      </c>
      <c r="E78" s="42">
        <v>5</v>
      </c>
      <c r="F78" s="79">
        <v>6</v>
      </c>
      <c r="G78" s="336">
        <v>7</v>
      </c>
      <c r="H78" s="79">
        <v>8</v>
      </c>
    </row>
    <row r="79" spans="1:8" ht="14.25">
      <c r="A79" s="93"/>
      <c r="B79" s="395"/>
      <c r="C79" s="93"/>
      <c r="D79" s="93"/>
      <c r="E79" s="93"/>
      <c r="F79" s="396"/>
      <c r="G79" s="397"/>
      <c r="H79" s="396"/>
    </row>
    <row r="80" spans="1:8" ht="14.25">
      <c r="A80" s="219" t="s">
        <v>269</v>
      </c>
      <c r="B80" s="220"/>
      <c r="C80" s="221"/>
      <c r="D80" s="222"/>
      <c r="E80" s="287" t="s">
        <v>270</v>
      </c>
      <c r="F80" s="224">
        <f>F82</f>
        <v>20000</v>
      </c>
      <c r="G80" s="320">
        <f>G82</f>
        <v>0</v>
      </c>
      <c r="H80" s="390">
        <f>G80/F80*100</f>
        <v>0</v>
      </c>
    </row>
    <row r="81" spans="1:8" ht="14.25">
      <c r="A81" s="5"/>
      <c r="B81" s="80"/>
      <c r="C81" s="50"/>
      <c r="D81" s="87"/>
      <c r="E81" s="99"/>
      <c r="F81" s="132"/>
      <c r="G81" s="228"/>
      <c r="H81" s="132"/>
    </row>
    <row r="82" spans="1:8" ht="14.25">
      <c r="A82" s="5"/>
      <c r="B82" s="80"/>
      <c r="C82" s="39">
        <v>3</v>
      </c>
      <c r="D82" s="45"/>
      <c r="E82" s="94" t="s">
        <v>13</v>
      </c>
      <c r="F82" s="132">
        <f>F83</f>
        <v>20000</v>
      </c>
      <c r="G82" s="228">
        <f>G83</f>
        <v>0</v>
      </c>
      <c r="H82" s="392">
        <f>G82/F82*100</f>
        <v>0</v>
      </c>
    </row>
    <row r="83" spans="1:8" ht="14.25">
      <c r="A83" s="5"/>
      <c r="B83" s="80"/>
      <c r="C83" s="125">
        <v>32</v>
      </c>
      <c r="D83" s="45"/>
      <c r="E83" s="94" t="s">
        <v>6</v>
      </c>
      <c r="F83" s="132">
        <f>F84</f>
        <v>20000</v>
      </c>
      <c r="G83" s="228">
        <f>G84</f>
        <v>0</v>
      </c>
      <c r="H83" s="392">
        <f>G83/F83*100</f>
        <v>0</v>
      </c>
    </row>
    <row r="84" spans="1:8" ht="14.25">
      <c r="A84" s="5"/>
      <c r="B84" s="207" t="s">
        <v>76</v>
      </c>
      <c r="C84" s="122">
        <v>323</v>
      </c>
      <c r="D84" s="33">
        <v>11</v>
      </c>
      <c r="E84" s="98" t="s">
        <v>25</v>
      </c>
      <c r="F84" s="18">
        <v>20000</v>
      </c>
      <c r="G84" s="238">
        <v>0</v>
      </c>
      <c r="H84" s="387">
        <f>G84/F84*100</f>
        <v>0</v>
      </c>
    </row>
    <row r="85" spans="1:8" ht="14.25">
      <c r="A85" s="5"/>
      <c r="B85" s="63"/>
      <c r="C85" s="50"/>
      <c r="D85" s="87"/>
      <c r="E85" s="44"/>
      <c r="F85" s="23"/>
      <c r="G85" s="228"/>
      <c r="H85" s="23"/>
    </row>
    <row r="86" spans="1:8" ht="14.25">
      <c r="A86" s="5" t="s">
        <v>129</v>
      </c>
      <c r="B86" s="63"/>
      <c r="C86" s="44"/>
      <c r="D86" s="87"/>
      <c r="E86" s="40" t="s">
        <v>130</v>
      </c>
      <c r="F86" s="23"/>
      <c r="G86" s="228"/>
      <c r="H86" s="23"/>
    </row>
    <row r="87" spans="1:8" ht="14.25">
      <c r="A87" s="5"/>
      <c r="B87" s="63"/>
      <c r="C87" s="44"/>
      <c r="D87" s="87"/>
      <c r="E87" s="40"/>
      <c r="F87" s="23"/>
      <c r="G87" s="228"/>
      <c r="H87" s="23"/>
    </row>
    <row r="88" spans="1:8" ht="14.25">
      <c r="A88" s="82" t="s">
        <v>187</v>
      </c>
      <c r="B88" s="111"/>
      <c r="C88" s="128"/>
      <c r="D88" s="129"/>
      <c r="E88" s="84" t="s">
        <v>131</v>
      </c>
      <c r="F88" s="265">
        <f>F90+F131+F146+F162</f>
        <v>1243200</v>
      </c>
      <c r="G88" s="323">
        <f>G90+G131+G146+G162</f>
        <v>897615.9731772</v>
      </c>
      <c r="H88" s="389">
        <f>G88/F88*100</f>
        <v>72.20205704449808</v>
      </c>
    </row>
    <row r="89" spans="1:8" ht="14.25">
      <c r="A89" s="5"/>
      <c r="B89" s="63"/>
      <c r="C89" s="5"/>
      <c r="D89" s="21"/>
      <c r="E89" s="5"/>
      <c r="F89" s="5"/>
      <c r="G89" s="228"/>
      <c r="H89" s="5"/>
    </row>
    <row r="90" spans="1:8" ht="14.25">
      <c r="A90" s="115" t="s">
        <v>132</v>
      </c>
      <c r="B90" s="116"/>
      <c r="C90" s="131"/>
      <c r="D90" s="118"/>
      <c r="E90" s="115" t="s">
        <v>133</v>
      </c>
      <c r="F90" s="102">
        <f>F91</f>
        <v>498500</v>
      </c>
      <c r="G90" s="319">
        <f>G91</f>
        <v>412260.9731772</v>
      </c>
      <c r="H90" s="390">
        <f>G90/F90*100</f>
        <v>82.70029552200602</v>
      </c>
    </row>
    <row r="91" spans="1:8" ht="14.25">
      <c r="A91" s="5"/>
      <c r="B91" s="63"/>
      <c r="C91" s="39">
        <v>3</v>
      </c>
      <c r="D91" s="45"/>
      <c r="E91" s="40" t="s">
        <v>13</v>
      </c>
      <c r="F91" s="121">
        <f>F92+F100+F120+F128</f>
        <v>498500</v>
      </c>
      <c r="G91" s="322">
        <f>G92+G100+G128+G120</f>
        <v>412260.9731772</v>
      </c>
      <c r="H91" s="392">
        <f>G91/F91*100</f>
        <v>82.70029552200602</v>
      </c>
    </row>
    <row r="92" spans="1:8" ht="14.25">
      <c r="A92" s="5"/>
      <c r="B92" s="63"/>
      <c r="C92" s="39">
        <v>31</v>
      </c>
      <c r="D92" s="45"/>
      <c r="E92" s="40" t="s">
        <v>14</v>
      </c>
      <c r="F92" s="121">
        <f>SUM(F93:F97)</f>
        <v>247000</v>
      </c>
      <c r="G92" s="322">
        <f>G93+G95+G97</f>
        <v>192913</v>
      </c>
      <c r="H92" s="392">
        <f>G92/F92*100</f>
        <v>78.10242914979757</v>
      </c>
    </row>
    <row r="93" spans="1:8" ht="14.25">
      <c r="A93" s="5"/>
      <c r="B93" s="96" t="s">
        <v>76</v>
      </c>
      <c r="C93" s="97">
        <v>311</v>
      </c>
      <c r="D93" s="33">
        <v>11</v>
      </c>
      <c r="E93" s="107" t="s">
        <v>15</v>
      </c>
      <c r="F93" s="18">
        <v>200000</v>
      </c>
      <c r="G93" s="238">
        <v>161402</v>
      </c>
      <c r="H93" s="387">
        <f>G93/F93*100</f>
        <v>80.701</v>
      </c>
    </row>
    <row r="94" spans="1:8" ht="14.25">
      <c r="A94" s="5"/>
      <c r="B94" s="76"/>
      <c r="C94" s="361">
        <v>3111</v>
      </c>
      <c r="D94" s="344"/>
      <c r="E94" s="364" t="s">
        <v>379</v>
      </c>
      <c r="F94" s="132"/>
      <c r="G94" s="325">
        <v>0</v>
      </c>
      <c r="H94" s="132"/>
    </row>
    <row r="95" spans="1:8" ht="14.25">
      <c r="A95" s="5"/>
      <c r="B95" s="96" t="s">
        <v>76</v>
      </c>
      <c r="C95" s="97">
        <v>312</v>
      </c>
      <c r="D95" s="33">
        <v>11</v>
      </c>
      <c r="E95" s="107" t="s">
        <v>224</v>
      </c>
      <c r="F95" s="18">
        <v>10000</v>
      </c>
      <c r="G95" s="238">
        <f>G96</f>
        <v>3750</v>
      </c>
      <c r="H95" s="387">
        <f>G95/F95*100</f>
        <v>37.5</v>
      </c>
    </row>
    <row r="96" spans="1:8" ht="14.25">
      <c r="A96" s="5"/>
      <c r="B96" s="80"/>
      <c r="C96" s="50">
        <v>3121</v>
      </c>
      <c r="D96" s="87"/>
      <c r="E96" s="206" t="s">
        <v>224</v>
      </c>
      <c r="F96" s="132"/>
      <c r="G96" s="325">
        <v>3750</v>
      </c>
      <c r="H96" s="388"/>
    </row>
    <row r="97" spans="1:8" ht="14.25">
      <c r="A97" s="5"/>
      <c r="B97" s="96" t="s">
        <v>76</v>
      </c>
      <c r="C97" s="97">
        <v>313</v>
      </c>
      <c r="D97" s="33">
        <v>11</v>
      </c>
      <c r="E97" s="107" t="s">
        <v>59</v>
      </c>
      <c r="F97" s="18">
        <v>37000</v>
      </c>
      <c r="G97" s="238">
        <f>G98+G99</f>
        <v>27761</v>
      </c>
      <c r="H97" s="387">
        <f>G97/F97*100</f>
        <v>75.02972972972974</v>
      </c>
    </row>
    <row r="98" spans="1:8" ht="14.25">
      <c r="A98" s="5"/>
      <c r="B98" s="80"/>
      <c r="C98" s="362">
        <v>3132</v>
      </c>
      <c r="D98" s="363"/>
      <c r="E98" s="364" t="s">
        <v>380</v>
      </c>
      <c r="F98" s="132"/>
      <c r="G98" s="325">
        <v>24949</v>
      </c>
      <c r="H98" s="132"/>
    </row>
    <row r="99" spans="1:8" ht="14.25">
      <c r="A99" s="5"/>
      <c r="B99" s="80"/>
      <c r="C99" s="362">
        <v>3133</v>
      </c>
      <c r="D99" s="363"/>
      <c r="E99" s="364" t="s">
        <v>330</v>
      </c>
      <c r="F99" s="132"/>
      <c r="G99" s="325">
        <v>2812</v>
      </c>
      <c r="H99" s="132"/>
    </row>
    <row r="100" spans="1:8" ht="14.25">
      <c r="A100" s="5"/>
      <c r="B100" s="63"/>
      <c r="C100" s="39">
        <v>32</v>
      </c>
      <c r="D100" s="45"/>
      <c r="E100" s="40" t="s">
        <v>6</v>
      </c>
      <c r="F100" s="121">
        <f>SUM(F101:F115)</f>
        <v>220000</v>
      </c>
      <c r="G100" s="322">
        <f>G101+G104+G108+G115</f>
        <v>203405.9731772</v>
      </c>
      <c r="H100" s="121"/>
    </row>
    <row r="101" spans="1:8" ht="14.25">
      <c r="A101" s="5"/>
      <c r="B101" s="96" t="s">
        <v>76</v>
      </c>
      <c r="C101" s="97">
        <v>321</v>
      </c>
      <c r="D101" s="123">
        <v>52</v>
      </c>
      <c r="E101" s="107" t="s">
        <v>44</v>
      </c>
      <c r="F101" s="18">
        <v>30000</v>
      </c>
      <c r="G101" s="238">
        <f>G102+G103</f>
        <v>27139</v>
      </c>
      <c r="H101" s="387">
        <f>G101/F101*100</f>
        <v>90.46333333333332</v>
      </c>
    </row>
    <row r="102" spans="1:8" ht="14.25">
      <c r="A102" s="5"/>
      <c r="B102" s="80"/>
      <c r="C102" s="252">
        <v>3212</v>
      </c>
      <c r="D102" s="255"/>
      <c r="E102" s="206" t="s">
        <v>382</v>
      </c>
      <c r="F102" s="132"/>
      <c r="G102" s="325">
        <v>26967</v>
      </c>
      <c r="H102" s="132"/>
    </row>
    <row r="103" spans="1:8" ht="14.25">
      <c r="A103" s="5"/>
      <c r="B103" s="80"/>
      <c r="C103" s="252">
        <v>3214</v>
      </c>
      <c r="D103" s="255"/>
      <c r="E103" s="206" t="s">
        <v>333</v>
      </c>
      <c r="F103" s="132"/>
      <c r="G103" s="325">
        <v>172</v>
      </c>
      <c r="H103" s="132"/>
    </row>
    <row r="104" spans="1:8" ht="14.25">
      <c r="A104" s="5"/>
      <c r="B104" s="96" t="s">
        <v>76</v>
      </c>
      <c r="C104" s="97">
        <v>322</v>
      </c>
      <c r="D104" s="123">
        <v>52</v>
      </c>
      <c r="E104" s="24" t="s">
        <v>45</v>
      </c>
      <c r="F104" s="18">
        <v>100000</v>
      </c>
      <c r="G104" s="238">
        <f>G105+G106+G107</f>
        <v>97694.97317720001</v>
      </c>
      <c r="H104" s="387">
        <f>G104/F104*100</f>
        <v>97.69497317720001</v>
      </c>
    </row>
    <row r="105" spans="1:8" ht="14.25">
      <c r="A105" s="5"/>
      <c r="B105" s="80"/>
      <c r="C105" s="370">
        <v>3221</v>
      </c>
      <c r="D105" s="371"/>
      <c r="E105" s="372" t="s">
        <v>334</v>
      </c>
      <c r="F105" s="132"/>
      <c r="G105" s="325">
        <v>14970.35</v>
      </c>
      <c r="H105" s="132"/>
    </row>
    <row r="106" spans="1:8" ht="14.25">
      <c r="A106" s="5"/>
      <c r="B106" s="80"/>
      <c r="C106" s="252">
        <v>3223</v>
      </c>
      <c r="D106" s="255"/>
      <c r="E106" s="346" t="s">
        <v>338</v>
      </c>
      <c r="F106" s="132"/>
      <c r="G106" s="325">
        <v>31771.6231772</v>
      </c>
      <c r="H106" s="132"/>
    </row>
    <row r="107" spans="1:8" ht="14.25">
      <c r="A107" s="5"/>
      <c r="B107" s="80"/>
      <c r="C107" s="252">
        <v>3225</v>
      </c>
      <c r="D107" s="255"/>
      <c r="E107" s="346" t="s">
        <v>383</v>
      </c>
      <c r="F107" s="132"/>
      <c r="G107" s="325">
        <v>50953</v>
      </c>
      <c r="H107" s="132"/>
    </row>
    <row r="108" spans="1:8" ht="14.25">
      <c r="A108" s="5"/>
      <c r="B108" s="96" t="s">
        <v>76</v>
      </c>
      <c r="C108" s="97">
        <v>323</v>
      </c>
      <c r="D108" s="123">
        <v>52</v>
      </c>
      <c r="E108" s="107" t="s">
        <v>25</v>
      </c>
      <c r="F108" s="18">
        <v>50000</v>
      </c>
      <c r="G108" s="238">
        <f>G109+G110+G112+G113+G114+G111</f>
        <v>41873</v>
      </c>
      <c r="H108" s="387">
        <f>G108/F108*100</f>
        <v>83.746</v>
      </c>
    </row>
    <row r="109" spans="1:8" ht="14.25">
      <c r="A109" s="5"/>
      <c r="B109" s="80"/>
      <c r="C109" s="366">
        <v>3231</v>
      </c>
      <c r="D109" s="367"/>
      <c r="E109" s="368" t="s">
        <v>344</v>
      </c>
      <c r="F109" s="132"/>
      <c r="G109" s="325">
        <v>11842</v>
      </c>
      <c r="H109" s="132"/>
    </row>
    <row r="110" spans="1:8" ht="14.25">
      <c r="A110" s="5"/>
      <c r="B110" s="80"/>
      <c r="C110" s="362">
        <v>3232</v>
      </c>
      <c r="D110" s="363"/>
      <c r="E110" s="369" t="s">
        <v>346</v>
      </c>
      <c r="F110" s="132"/>
      <c r="G110" s="325">
        <v>22891</v>
      </c>
      <c r="H110" s="132"/>
    </row>
    <row r="111" spans="1:8" ht="14.25">
      <c r="A111" s="5"/>
      <c r="B111" s="80"/>
      <c r="C111" s="362">
        <v>3234</v>
      </c>
      <c r="D111" s="363"/>
      <c r="E111" s="369" t="s">
        <v>451</v>
      </c>
      <c r="F111" s="132"/>
      <c r="G111" s="325">
        <v>866</v>
      </c>
      <c r="H111" s="132"/>
    </row>
    <row r="112" spans="1:8" ht="14.25">
      <c r="A112" s="5"/>
      <c r="B112" s="80"/>
      <c r="C112" s="252">
        <v>3237</v>
      </c>
      <c r="D112" s="255"/>
      <c r="E112" s="206" t="s">
        <v>354</v>
      </c>
      <c r="F112" s="132"/>
      <c r="G112" s="325">
        <v>2890</v>
      </c>
      <c r="H112" s="132"/>
    </row>
    <row r="113" spans="1:8" ht="14.25">
      <c r="A113" s="5"/>
      <c r="B113" s="80"/>
      <c r="C113" s="252">
        <v>3238</v>
      </c>
      <c r="D113" s="255"/>
      <c r="E113" s="206" t="s">
        <v>384</v>
      </c>
      <c r="F113" s="132"/>
      <c r="G113" s="325">
        <v>2500</v>
      </c>
      <c r="H113" s="132"/>
    </row>
    <row r="114" spans="1:8" ht="14.25">
      <c r="A114" s="5"/>
      <c r="B114" s="80"/>
      <c r="C114" s="252">
        <v>3239</v>
      </c>
      <c r="D114" s="255"/>
      <c r="E114" s="206" t="s">
        <v>385</v>
      </c>
      <c r="F114" s="132"/>
      <c r="G114" s="325">
        <v>884</v>
      </c>
      <c r="H114" s="132"/>
    </row>
    <row r="115" spans="1:8" ht="14.25">
      <c r="A115" s="5"/>
      <c r="B115" s="96" t="s">
        <v>76</v>
      </c>
      <c r="C115" s="97">
        <v>329</v>
      </c>
      <c r="D115" s="123">
        <v>52</v>
      </c>
      <c r="E115" s="107" t="s">
        <v>31</v>
      </c>
      <c r="F115" s="18">
        <v>40000</v>
      </c>
      <c r="G115" s="238">
        <f>G116+G117+G118+G119</f>
        <v>36699</v>
      </c>
      <c r="H115" s="387">
        <f>G115/F115*100</f>
        <v>91.7475</v>
      </c>
    </row>
    <row r="116" spans="1:8" ht="14.25">
      <c r="A116" s="5"/>
      <c r="B116" s="80"/>
      <c r="C116" s="252">
        <v>3293</v>
      </c>
      <c r="D116" s="255"/>
      <c r="E116" s="206" t="s">
        <v>362</v>
      </c>
      <c r="F116" s="132"/>
      <c r="G116" s="325">
        <v>3377</v>
      </c>
      <c r="H116" s="132"/>
    </row>
    <row r="117" spans="1:8" ht="14.25">
      <c r="A117" s="5"/>
      <c r="B117" s="80"/>
      <c r="C117" s="252">
        <v>3294</v>
      </c>
      <c r="D117" s="255"/>
      <c r="E117" s="206" t="s">
        <v>386</v>
      </c>
      <c r="F117" s="132"/>
      <c r="G117" s="325">
        <v>29500</v>
      </c>
      <c r="H117" s="132"/>
    </row>
    <row r="118" spans="1:8" ht="14.25">
      <c r="A118" s="5"/>
      <c r="B118" s="80"/>
      <c r="C118" s="252">
        <v>3295</v>
      </c>
      <c r="D118" s="255"/>
      <c r="E118" s="206" t="s">
        <v>366</v>
      </c>
      <c r="F118" s="132"/>
      <c r="G118" s="325">
        <v>1981</v>
      </c>
      <c r="H118" s="132"/>
    </row>
    <row r="119" spans="1:8" ht="14.25">
      <c r="A119" s="5"/>
      <c r="B119" s="80"/>
      <c r="C119" s="252">
        <v>3299</v>
      </c>
      <c r="D119" s="255"/>
      <c r="E119" s="206" t="s">
        <v>31</v>
      </c>
      <c r="F119" s="132"/>
      <c r="G119" s="325">
        <v>1841</v>
      </c>
      <c r="H119" s="132"/>
    </row>
    <row r="120" spans="1:8" ht="14.25">
      <c r="A120" s="5"/>
      <c r="C120" s="39">
        <v>34</v>
      </c>
      <c r="D120" s="45"/>
      <c r="E120" s="40" t="s">
        <v>16</v>
      </c>
      <c r="F120" s="23">
        <f>F121+F123</f>
        <v>29000</v>
      </c>
      <c r="G120" s="23">
        <f>G121+G123</f>
        <v>15942</v>
      </c>
      <c r="H120" s="392">
        <f>G120/F120*100</f>
        <v>54.97241379310345</v>
      </c>
    </row>
    <row r="121" spans="1:8" ht="14.25">
      <c r="A121" s="5"/>
      <c r="B121" s="307" t="s">
        <v>76</v>
      </c>
      <c r="C121" s="306">
        <v>342</v>
      </c>
      <c r="D121" s="204">
        <v>11</v>
      </c>
      <c r="E121" s="209" t="s">
        <v>438</v>
      </c>
      <c r="F121" s="241">
        <v>7000</v>
      </c>
      <c r="G121" s="238">
        <f>G122</f>
        <v>4866</v>
      </c>
      <c r="H121" s="414"/>
    </row>
    <row r="122" spans="1:8" ht="14.25">
      <c r="A122" s="5"/>
      <c r="C122" s="252">
        <v>3423</v>
      </c>
      <c r="D122" s="255"/>
      <c r="E122" s="206" t="s">
        <v>439</v>
      </c>
      <c r="F122" s="232"/>
      <c r="G122" s="228">
        <v>4866</v>
      </c>
      <c r="H122" s="413"/>
    </row>
    <row r="123" spans="1:8" ht="14.25">
      <c r="A123" s="5"/>
      <c r="B123" s="96" t="s">
        <v>76</v>
      </c>
      <c r="C123" s="97">
        <v>343</v>
      </c>
      <c r="D123" s="33">
        <v>11</v>
      </c>
      <c r="E123" s="107" t="s">
        <v>71</v>
      </c>
      <c r="F123" s="18">
        <v>22000</v>
      </c>
      <c r="G123" s="238">
        <f>G124+G125+G126</f>
        <v>11076</v>
      </c>
      <c r="H123" s="387">
        <f>G123/F123*100</f>
        <v>50.34545454545455</v>
      </c>
    </row>
    <row r="124" spans="1:8" ht="14.25">
      <c r="A124" s="5"/>
      <c r="B124" s="80"/>
      <c r="C124" s="252">
        <v>3431</v>
      </c>
      <c r="D124" s="255"/>
      <c r="E124" s="206" t="s">
        <v>368</v>
      </c>
      <c r="F124" s="132"/>
      <c r="G124" s="325">
        <v>10638</v>
      </c>
      <c r="H124" s="132"/>
    </row>
    <row r="125" spans="1:8" ht="14.25">
      <c r="A125" s="5"/>
      <c r="B125" s="80"/>
      <c r="C125" s="252">
        <v>3433</v>
      </c>
      <c r="D125" s="255"/>
      <c r="E125" s="206" t="s">
        <v>369</v>
      </c>
      <c r="F125" s="132"/>
      <c r="G125" s="325">
        <v>56</v>
      </c>
      <c r="H125" s="132"/>
    </row>
    <row r="126" spans="1:8" ht="14.25">
      <c r="A126" s="5"/>
      <c r="B126" s="80"/>
      <c r="C126" s="252">
        <v>3434</v>
      </c>
      <c r="D126" s="255"/>
      <c r="E126" s="206" t="s">
        <v>387</v>
      </c>
      <c r="F126" s="132"/>
      <c r="G126" s="325">
        <v>382</v>
      </c>
      <c r="H126" s="132"/>
    </row>
    <row r="127" spans="1:8" ht="14.25">
      <c r="A127" s="5"/>
      <c r="B127" s="63"/>
      <c r="C127" s="50"/>
      <c r="D127" s="87"/>
      <c r="E127" s="44"/>
      <c r="F127" s="23"/>
      <c r="G127" s="228"/>
      <c r="H127" s="23"/>
    </row>
    <row r="128" spans="1:8" ht="14.25">
      <c r="A128" s="5"/>
      <c r="B128" s="63"/>
      <c r="C128" s="39">
        <v>36</v>
      </c>
      <c r="D128" s="45"/>
      <c r="E128" s="40" t="s">
        <v>40</v>
      </c>
      <c r="F128" s="23">
        <f>F129</f>
        <v>2500</v>
      </c>
      <c r="G128" s="228">
        <f>G129</f>
        <v>0</v>
      </c>
      <c r="H128" s="392">
        <f>G128/F128*100</f>
        <v>0</v>
      </c>
    </row>
    <row r="129" spans="2:8" ht="14.25">
      <c r="B129" s="96" t="s">
        <v>76</v>
      </c>
      <c r="C129" s="97">
        <v>363</v>
      </c>
      <c r="D129" s="33">
        <v>11</v>
      </c>
      <c r="E129" s="107" t="s">
        <v>72</v>
      </c>
      <c r="F129" s="18">
        <v>2500</v>
      </c>
      <c r="G129" s="238">
        <v>0</v>
      </c>
      <c r="H129" s="387">
        <f>G129/F129*100</f>
        <v>0</v>
      </c>
    </row>
    <row r="130" ht="14.25">
      <c r="G130" s="228"/>
    </row>
    <row r="131" spans="1:8" ht="14.25">
      <c r="A131" s="115" t="s">
        <v>134</v>
      </c>
      <c r="B131" s="116"/>
      <c r="C131" s="115"/>
      <c r="D131" s="133"/>
      <c r="E131" s="115" t="s">
        <v>140</v>
      </c>
      <c r="F131" s="102">
        <f>F132</f>
        <v>84100</v>
      </c>
      <c r="G131" s="319">
        <f>G132</f>
        <v>59291</v>
      </c>
      <c r="H131" s="390">
        <f>G131/F131*100</f>
        <v>70.50059453032105</v>
      </c>
    </row>
    <row r="132" spans="1:8" ht="14.25">
      <c r="A132" s="5"/>
      <c r="B132" s="63"/>
      <c r="C132" s="39">
        <v>3</v>
      </c>
      <c r="D132" s="45"/>
      <c r="E132" s="40" t="s">
        <v>13</v>
      </c>
      <c r="F132" s="23">
        <f>F133+F141</f>
        <v>84100</v>
      </c>
      <c r="G132" s="228">
        <f>G133+G141</f>
        <v>59291</v>
      </c>
      <c r="H132" s="392">
        <f>G132/F132*100</f>
        <v>70.50059453032105</v>
      </c>
    </row>
    <row r="133" spans="1:8" ht="14.25">
      <c r="A133" s="5"/>
      <c r="B133" s="63"/>
      <c r="C133" s="39">
        <v>31</v>
      </c>
      <c r="D133" s="45"/>
      <c r="E133" s="40" t="s">
        <v>9</v>
      </c>
      <c r="F133" s="23">
        <v>63600</v>
      </c>
      <c r="G133" s="228">
        <f>G134+G136+G138</f>
        <v>58798</v>
      </c>
      <c r="H133" s="392">
        <f>G133/F133*100</f>
        <v>92.4496855345912</v>
      </c>
    </row>
    <row r="134" spans="1:8" ht="14.25">
      <c r="A134" s="5"/>
      <c r="B134" s="96" t="s">
        <v>76</v>
      </c>
      <c r="C134" s="97">
        <v>311</v>
      </c>
      <c r="D134" s="33">
        <v>11</v>
      </c>
      <c r="E134" s="107" t="s">
        <v>15</v>
      </c>
      <c r="F134" s="18">
        <v>50000</v>
      </c>
      <c r="G134" s="238">
        <f>G135</f>
        <v>49102</v>
      </c>
      <c r="H134" s="387">
        <f>G134/F134*100</f>
        <v>98.20400000000001</v>
      </c>
    </row>
    <row r="135" spans="1:8" ht="14.25">
      <c r="A135" s="5"/>
      <c r="B135" s="80"/>
      <c r="C135" s="50">
        <v>3111</v>
      </c>
      <c r="D135" s="87"/>
      <c r="E135" s="206" t="s">
        <v>379</v>
      </c>
      <c r="F135" s="132"/>
      <c r="G135" s="325">
        <v>49102</v>
      </c>
      <c r="H135" s="132"/>
    </row>
    <row r="136" spans="1:8" ht="14.25">
      <c r="A136" s="5"/>
      <c r="B136" s="96" t="s">
        <v>76</v>
      </c>
      <c r="C136" s="97">
        <v>312</v>
      </c>
      <c r="D136" s="33">
        <v>11</v>
      </c>
      <c r="E136" s="209" t="s">
        <v>224</v>
      </c>
      <c r="F136" s="18">
        <v>5000</v>
      </c>
      <c r="G136" s="238">
        <f>G137</f>
        <v>1250</v>
      </c>
      <c r="H136" s="387">
        <f>G136/F136*100</f>
        <v>25</v>
      </c>
    </row>
    <row r="137" spans="1:8" ht="14.25">
      <c r="A137" s="5"/>
      <c r="B137" s="80"/>
      <c r="C137" s="50">
        <v>3121</v>
      </c>
      <c r="D137" s="87"/>
      <c r="E137" s="206" t="s">
        <v>224</v>
      </c>
      <c r="F137" s="132"/>
      <c r="G137" s="325">
        <v>1250</v>
      </c>
      <c r="H137" s="388"/>
    </row>
    <row r="138" spans="1:8" ht="14.25">
      <c r="A138" s="5"/>
      <c r="B138" s="96" t="s">
        <v>76</v>
      </c>
      <c r="C138" s="97">
        <v>313</v>
      </c>
      <c r="D138" s="33">
        <v>11</v>
      </c>
      <c r="E138" s="107" t="s">
        <v>59</v>
      </c>
      <c r="F138" s="18">
        <v>8600</v>
      </c>
      <c r="G138" s="238">
        <f>G139+G140</f>
        <v>8446</v>
      </c>
      <c r="H138" s="387">
        <f>G138/F138*100</f>
        <v>98.20930232558139</v>
      </c>
    </row>
    <row r="139" spans="1:8" ht="14.25">
      <c r="A139" s="5"/>
      <c r="B139" s="80"/>
      <c r="C139" s="362">
        <v>3132</v>
      </c>
      <c r="D139" s="363"/>
      <c r="E139" s="364" t="s">
        <v>380</v>
      </c>
      <c r="F139" s="132"/>
      <c r="G139" s="325">
        <v>7591</v>
      </c>
      <c r="H139" s="132"/>
    </row>
    <row r="140" spans="1:8" ht="14.25">
      <c r="A140" s="5"/>
      <c r="B140" s="80"/>
      <c r="C140" s="362">
        <v>3133</v>
      </c>
      <c r="D140" s="363"/>
      <c r="E140" s="364" t="s">
        <v>330</v>
      </c>
      <c r="F140" s="132"/>
      <c r="G140" s="325">
        <v>855</v>
      </c>
      <c r="H140" s="132"/>
    </row>
    <row r="141" spans="1:8" ht="14.25">
      <c r="A141" s="5"/>
      <c r="B141" s="63"/>
      <c r="C141" s="39">
        <v>32</v>
      </c>
      <c r="D141" s="45"/>
      <c r="E141" s="40" t="s">
        <v>6</v>
      </c>
      <c r="F141" s="23">
        <v>20500</v>
      </c>
      <c r="G141" s="228">
        <f>G142</f>
        <v>493</v>
      </c>
      <c r="H141" s="23"/>
    </row>
    <row r="142" spans="1:8" ht="14.25">
      <c r="A142" s="5"/>
      <c r="B142" s="96" t="s">
        <v>76</v>
      </c>
      <c r="C142" s="97">
        <v>322</v>
      </c>
      <c r="D142" s="33">
        <v>11</v>
      </c>
      <c r="E142" s="107" t="s">
        <v>6</v>
      </c>
      <c r="F142" s="18">
        <v>500</v>
      </c>
      <c r="G142" s="238">
        <f>G143</f>
        <v>493</v>
      </c>
      <c r="H142" s="387">
        <f>G142/F142*100</f>
        <v>98.6</v>
      </c>
    </row>
    <row r="143" spans="1:8" ht="14.25">
      <c r="A143" s="5"/>
      <c r="B143" s="80"/>
      <c r="C143" s="50">
        <v>3227</v>
      </c>
      <c r="E143" s="252" t="s">
        <v>388</v>
      </c>
      <c r="F143" s="50"/>
      <c r="G143" s="325">
        <v>493</v>
      </c>
      <c r="H143" s="132"/>
    </row>
    <row r="144" spans="1:8" ht="14.25">
      <c r="A144" s="5"/>
      <c r="B144" s="208" t="s">
        <v>76</v>
      </c>
      <c r="C144" s="97">
        <v>323</v>
      </c>
      <c r="D144" s="123">
        <v>52</v>
      </c>
      <c r="E144" s="209" t="s">
        <v>25</v>
      </c>
      <c r="F144" s="108">
        <v>20000</v>
      </c>
      <c r="G144" s="238"/>
      <c r="H144" s="387">
        <f>G144/F144*100</f>
        <v>0</v>
      </c>
    </row>
    <row r="145" spans="1:8" ht="14.25">
      <c r="A145" s="5"/>
      <c r="B145" s="80"/>
      <c r="C145" s="50"/>
      <c r="D145" s="87"/>
      <c r="E145" s="206"/>
      <c r="F145" s="132"/>
      <c r="G145" s="228"/>
      <c r="H145" s="132"/>
    </row>
    <row r="146" spans="1:8" ht="14.25">
      <c r="A146" s="115" t="s">
        <v>221</v>
      </c>
      <c r="B146" s="89"/>
      <c r="C146" s="100"/>
      <c r="D146" s="90"/>
      <c r="E146" s="210" t="s">
        <v>232</v>
      </c>
      <c r="F146" s="160">
        <f>F147</f>
        <v>182100</v>
      </c>
      <c r="G146" s="324">
        <f>G147</f>
        <v>181245</v>
      </c>
      <c r="H146" s="390">
        <f aca="true" t="shared" si="1" ref="H146:H156">G146/F146*100</f>
        <v>99.53047775947282</v>
      </c>
    </row>
    <row r="147" spans="1:8" ht="14.25">
      <c r="A147" s="5"/>
      <c r="B147" s="63"/>
      <c r="C147" s="39">
        <v>3</v>
      </c>
      <c r="D147" s="45"/>
      <c r="E147" s="40" t="s">
        <v>13</v>
      </c>
      <c r="F147" s="132">
        <f>F148+F156</f>
        <v>182100</v>
      </c>
      <c r="G147" s="325">
        <f>G148+G156</f>
        <v>181245</v>
      </c>
      <c r="H147" s="392">
        <f t="shared" si="1"/>
        <v>99.53047775947282</v>
      </c>
    </row>
    <row r="148" spans="1:8" ht="14.25">
      <c r="A148" s="5"/>
      <c r="B148" s="63"/>
      <c r="C148" s="39">
        <v>31</v>
      </c>
      <c r="D148" s="45"/>
      <c r="E148" s="40" t="s">
        <v>9</v>
      </c>
      <c r="F148" s="132">
        <f>F149+F153</f>
        <v>164100</v>
      </c>
      <c r="G148" s="228">
        <f>G149+G151+G153</f>
        <v>164631</v>
      </c>
      <c r="H148" s="392">
        <f t="shared" si="1"/>
        <v>100.3235831809872</v>
      </c>
    </row>
    <row r="149" spans="1:8" ht="14.25">
      <c r="A149" s="5"/>
      <c r="B149" s="96" t="s">
        <v>76</v>
      </c>
      <c r="C149" s="97">
        <v>311</v>
      </c>
      <c r="D149" s="33">
        <v>43</v>
      </c>
      <c r="E149" s="107" t="s">
        <v>15</v>
      </c>
      <c r="F149" s="18">
        <v>140000</v>
      </c>
      <c r="G149" s="238">
        <f>G150</f>
        <v>138337</v>
      </c>
      <c r="H149" s="387">
        <f t="shared" si="1"/>
        <v>98.81214285714286</v>
      </c>
    </row>
    <row r="150" spans="1:8" ht="14.25">
      <c r="A150" s="5"/>
      <c r="B150" s="80"/>
      <c r="C150" s="50">
        <v>3111</v>
      </c>
      <c r="D150" s="87"/>
      <c r="E150" s="44"/>
      <c r="F150" s="132"/>
      <c r="G150" s="325">
        <v>138337</v>
      </c>
      <c r="H150" s="388"/>
    </row>
    <row r="151" spans="1:8" ht="14.25">
      <c r="A151" s="5"/>
      <c r="B151" s="208" t="s">
        <v>76</v>
      </c>
      <c r="C151" s="97">
        <v>312</v>
      </c>
      <c r="D151" s="33">
        <v>11</v>
      </c>
      <c r="E151" s="209" t="s">
        <v>224</v>
      </c>
      <c r="F151" s="18"/>
      <c r="G151" s="238">
        <f>G152</f>
        <v>2500</v>
      </c>
      <c r="H151" s="387"/>
    </row>
    <row r="152" spans="1:8" ht="14.25">
      <c r="A152" s="5"/>
      <c r="B152" s="80"/>
      <c r="C152" s="50">
        <v>3121</v>
      </c>
      <c r="D152" s="87"/>
      <c r="E152" s="206" t="s">
        <v>224</v>
      </c>
      <c r="F152" s="132"/>
      <c r="G152" s="325">
        <v>2500</v>
      </c>
      <c r="H152" s="388"/>
    </row>
    <row r="153" spans="1:8" ht="14.25">
      <c r="A153" s="5"/>
      <c r="B153" s="96" t="s">
        <v>76</v>
      </c>
      <c r="C153" s="97">
        <v>313</v>
      </c>
      <c r="D153" s="33">
        <v>43</v>
      </c>
      <c r="E153" s="107" t="s">
        <v>59</v>
      </c>
      <c r="F153" s="18">
        <v>24100</v>
      </c>
      <c r="G153" s="238">
        <f>G154+G155</f>
        <v>23794</v>
      </c>
      <c r="H153" s="387">
        <f t="shared" si="1"/>
        <v>98.73029045643153</v>
      </c>
    </row>
    <row r="154" spans="1:8" ht="14.25">
      <c r="A154" s="5"/>
      <c r="B154" s="80"/>
      <c r="C154" s="362">
        <v>3132</v>
      </c>
      <c r="D154" s="363"/>
      <c r="E154" s="364" t="s">
        <v>380</v>
      </c>
      <c r="F154" s="132"/>
      <c r="G154" s="325">
        <v>21311</v>
      </c>
      <c r="H154" s="388"/>
    </row>
    <row r="155" spans="1:8" ht="14.25">
      <c r="A155" s="5"/>
      <c r="B155" s="80"/>
      <c r="C155" s="362">
        <v>3133</v>
      </c>
      <c r="D155" s="363"/>
      <c r="E155" s="364" t="s">
        <v>330</v>
      </c>
      <c r="F155" s="132"/>
      <c r="G155" s="325">
        <v>2483</v>
      </c>
      <c r="H155" s="388"/>
    </row>
    <row r="156" spans="1:8" ht="14.25">
      <c r="A156" s="5"/>
      <c r="B156" s="63"/>
      <c r="C156" s="39">
        <v>32</v>
      </c>
      <c r="D156" s="45"/>
      <c r="E156" s="40" t="s">
        <v>6</v>
      </c>
      <c r="F156" s="132">
        <v>18000</v>
      </c>
      <c r="G156" s="228">
        <f>G157+G160</f>
        <v>16614</v>
      </c>
      <c r="H156" s="392">
        <f t="shared" si="1"/>
        <v>92.30000000000001</v>
      </c>
    </row>
    <row r="157" spans="1:8" ht="14.25">
      <c r="A157" s="5"/>
      <c r="B157" s="96" t="s">
        <v>76</v>
      </c>
      <c r="C157" s="97">
        <v>322</v>
      </c>
      <c r="D157" s="123">
        <v>52</v>
      </c>
      <c r="E157" s="107" t="s">
        <v>6</v>
      </c>
      <c r="F157" s="18">
        <v>3000</v>
      </c>
      <c r="G157" s="238">
        <f>G158+G159</f>
        <v>1941</v>
      </c>
      <c r="H157" s="18"/>
    </row>
    <row r="158" spans="1:8" ht="14.25">
      <c r="A158" s="5"/>
      <c r="B158" s="80"/>
      <c r="C158" s="50">
        <v>3221</v>
      </c>
      <c r="D158" s="344"/>
      <c r="E158" s="206" t="s">
        <v>334</v>
      </c>
      <c r="F158" s="132"/>
      <c r="G158" s="325">
        <v>1786</v>
      </c>
      <c r="H158" s="132"/>
    </row>
    <row r="159" spans="1:8" ht="14.25">
      <c r="A159" s="5"/>
      <c r="B159" s="207"/>
      <c r="C159" s="50">
        <v>3225</v>
      </c>
      <c r="D159" s="344"/>
      <c r="E159" s="206" t="s">
        <v>452</v>
      </c>
      <c r="F159" s="132"/>
      <c r="G159" s="325">
        <v>155</v>
      </c>
      <c r="H159" s="132"/>
    </row>
    <row r="160" spans="1:8" ht="14.25">
      <c r="A160" s="5"/>
      <c r="B160" s="96"/>
      <c r="C160" s="97">
        <v>324</v>
      </c>
      <c r="D160" s="33">
        <v>43</v>
      </c>
      <c r="E160" s="209" t="s">
        <v>233</v>
      </c>
      <c r="F160" s="18">
        <v>15000</v>
      </c>
      <c r="G160" s="238">
        <f>G161</f>
        <v>14673</v>
      </c>
      <c r="H160" s="387">
        <f>G160/F160*100</f>
        <v>97.82</v>
      </c>
    </row>
    <row r="161" spans="1:8" ht="14.25">
      <c r="A161" s="5"/>
      <c r="B161" s="80"/>
      <c r="C161" s="50">
        <v>3241</v>
      </c>
      <c r="D161" s="87"/>
      <c r="E161" s="206" t="s">
        <v>389</v>
      </c>
      <c r="F161" s="132"/>
      <c r="G161" s="228">
        <v>14673</v>
      </c>
      <c r="H161" s="132"/>
    </row>
    <row r="162" spans="1:8" ht="14.25">
      <c r="A162" s="219" t="s">
        <v>281</v>
      </c>
      <c r="B162" s="220"/>
      <c r="C162" s="221"/>
      <c r="D162" s="222"/>
      <c r="E162" s="223" t="s">
        <v>282</v>
      </c>
      <c r="F162" s="224">
        <f aca="true" t="shared" si="2" ref="F162:G164">F163</f>
        <v>478500</v>
      </c>
      <c r="G162" s="224">
        <f t="shared" si="2"/>
        <v>244819</v>
      </c>
      <c r="H162" s="390">
        <f>G162/F162*100</f>
        <v>51.16384535005225</v>
      </c>
    </row>
    <row r="163" spans="1:8" ht="14.25">
      <c r="A163" s="5"/>
      <c r="C163" s="39">
        <v>3</v>
      </c>
      <c r="D163" s="87"/>
      <c r="E163" s="40" t="s">
        <v>13</v>
      </c>
      <c r="F163" s="132">
        <f t="shared" si="2"/>
        <v>478500</v>
      </c>
      <c r="G163" s="132">
        <f t="shared" si="2"/>
        <v>244819</v>
      </c>
      <c r="H163" s="392">
        <f>G163/F163*100</f>
        <v>51.16384535005225</v>
      </c>
    </row>
    <row r="164" spans="1:8" ht="14.25">
      <c r="A164" s="5"/>
      <c r="B164" s="80"/>
      <c r="C164" s="39">
        <v>32</v>
      </c>
      <c r="D164" s="45"/>
      <c r="E164" s="40" t="s">
        <v>6</v>
      </c>
      <c r="F164" s="132">
        <f t="shared" si="2"/>
        <v>478500</v>
      </c>
      <c r="G164" s="132">
        <f>G165</f>
        <v>244819</v>
      </c>
      <c r="H164" s="392">
        <f>G164/F164*100</f>
        <v>51.16384535005225</v>
      </c>
    </row>
    <row r="165" spans="1:8" ht="14.25">
      <c r="A165" s="5"/>
      <c r="B165" s="208" t="s">
        <v>283</v>
      </c>
      <c r="C165" s="97">
        <v>323</v>
      </c>
      <c r="D165" s="33">
        <v>43</v>
      </c>
      <c r="E165" s="209" t="s">
        <v>25</v>
      </c>
      <c r="F165" s="18">
        <v>478500</v>
      </c>
      <c r="G165" s="18">
        <v>244819</v>
      </c>
      <c r="H165" s="387">
        <f>G165/F165*100</f>
        <v>51.16384535005225</v>
      </c>
    </row>
    <row r="166" spans="2:8" ht="14.25">
      <c r="B166" s="63"/>
      <c r="C166" s="5"/>
      <c r="D166" s="21"/>
      <c r="E166" s="5"/>
      <c r="G166" s="228"/>
      <c r="H166" s="303" t="s">
        <v>553</v>
      </c>
    </row>
    <row r="167" spans="1:8" ht="14.25">
      <c r="A167" s="42">
        <v>1</v>
      </c>
      <c r="B167" s="78" t="s">
        <v>78</v>
      </c>
      <c r="C167" s="43">
        <v>3</v>
      </c>
      <c r="D167" s="43">
        <v>4</v>
      </c>
      <c r="E167" s="43">
        <v>5</v>
      </c>
      <c r="F167" s="202">
        <v>6</v>
      </c>
      <c r="G167" s="337">
        <v>7</v>
      </c>
      <c r="H167" s="202">
        <v>8</v>
      </c>
    </row>
    <row r="168" spans="1:8" ht="14.25">
      <c r="A168" s="142" t="s">
        <v>197</v>
      </c>
      <c r="B168" s="83"/>
      <c r="C168" s="84"/>
      <c r="D168" s="173"/>
      <c r="E168" s="84" t="s">
        <v>198</v>
      </c>
      <c r="F168" s="130">
        <f>F170</f>
        <v>820000</v>
      </c>
      <c r="G168" s="326">
        <f>G170</f>
        <v>647449</v>
      </c>
      <c r="H168" s="389">
        <f>G168/F168*100</f>
        <v>78.95719512195122</v>
      </c>
    </row>
    <row r="169" spans="1:8" ht="14.25">
      <c r="A169" s="5"/>
      <c r="B169" s="63"/>
      <c r="C169" s="5"/>
      <c r="D169" s="21"/>
      <c r="E169" s="5"/>
      <c r="F169" s="5"/>
      <c r="G169" s="228"/>
      <c r="H169" s="5"/>
    </row>
    <row r="170" spans="1:8" ht="14.25">
      <c r="A170" s="115" t="s">
        <v>199</v>
      </c>
      <c r="B170" s="116"/>
      <c r="C170" s="100"/>
      <c r="D170" s="90"/>
      <c r="E170" s="88" t="s">
        <v>172</v>
      </c>
      <c r="F170" s="102">
        <f>F172+F180+F185+F191+F197</f>
        <v>820000</v>
      </c>
      <c r="G170" s="319">
        <f>G172+G180+G185+G191+G197</f>
        <v>647449</v>
      </c>
      <c r="H170" s="390">
        <f>G170/F170*100</f>
        <v>78.95719512195122</v>
      </c>
    </row>
    <row r="171" spans="1:9" ht="14.25">
      <c r="A171" s="5"/>
      <c r="B171" s="63"/>
      <c r="C171" s="51"/>
      <c r="D171" s="134"/>
      <c r="E171" s="51"/>
      <c r="F171" s="23"/>
      <c r="G171" s="228"/>
      <c r="H171" s="23"/>
      <c r="I171" s="250"/>
    </row>
    <row r="172" spans="1:8" ht="14.25">
      <c r="A172" s="135" t="s">
        <v>200</v>
      </c>
      <c r="B172" s="136"/>
      <c r="C172" s="135"/>
      <c r="D172" s="137"/>
      <c r="E172" s="135" t="s">
        <v>135</v>
      </c>
      <c r="F172" s="263">
        <f>F173</f>
        <v>60000</v>
      </c>
      <c r="G172" s="264">
        <f>G173</f>
        <v>39363</v>
      </c>
      <c r="H172" s="391">
        <f>G172/F172*100</f>
        <v>65.605</v>
      </c>
    </row>
    <row r="173" spans="1:8" ht="14.25">
      <c r="A173" s="5"/>
      <c r="B173" s="63"/>
      <c r="C173" s="139">
        <v>4</v>
      </c>
      <c r="D173" s="134"/>
      <c r="E173" s="40" t="s">
        <v>8</v>
      </c>
      <c r="F173" s="23">
        <f>F174</f>
        <v>60000</v>
      </c>
      <c r="G173" s="228">
        <f>G174</f>
        <v>39363</v>
      </c>
      <c r="H173" s="392">
        <f>G173/F173*100</f>
        <v>65.605</v>
      </c>
    </row>
    <row r="174" spans="1:8" ht="14.25">
      <c r="A174" s="5"/>
      <c r="B174" s="63"/>
      <c r="C174" s="39">
        <v>42</v>
      </c>
      <c r="D174" s="45"/>
      <c r="E174" s="40" t="s">
        <v>10</v>
      </c>
      <c r="F174" s="23">
        <f>F175+F178</f>
        <v>60000</v>
      </c>
      <c r="G174" s="228">
        <f>G175+G178</f>
        <v>39363</v>
      </c>
      <c r="H174" s="392">
        <f>G174/F174*100</f>
        <v>65.605</v>
      </c>
    </row>
    <row r="175" spans="1:8" ht="14.25">
      <c r="A175" s="5"/>
      <c r="B175" s="96" t="s">
        <v>79</v>
      </c>
      <c r="C175" s="97">
        <v>422</v>
      </c>
      <c r="D175" s="33">
        <v>52</v>
      </c>
      <c r="E175" s="107" t="s">
        <v>17</v>
      </c>
      <c r="F175" s="18">
        <v>40000</v>
      </c>
      <c r="G175" s="238">
        <f>G176+G177</f>
        <v>39363</v>
      </c>
      <c r="H175" s="387">
        <f>G175/F175*100</f>
        <v>98.4075</v>
      </c>
    </row>
    <row r="176" spans="1:8" ht="14.25">
      <c r="A176" s="5"/>
      <c r="B176" s="80"/>
      <c r="C176" s="50">
        <v>4221</v>
      </c>
      <c r="D176" s="87"/>
      <c r="E176" s="206" t="s">
        <v>390</v>
      </c>
      <c r="F176" s="132"/>
      <c r="G176" s="325">
        <v>33243</v>
      </c>
      <c r="H176" s="132"/>
    </row>
    <row r="177" spans="1:8" ht="14.25">
      <c r="A177" s="5"/>
      <c r="B177" s="80"/>
      <c r="C177" s="50">
        <v>4222</v>
      </c>
      <c r="D177" s="87"/>
      <c r="E177" s="206" t="s">
        <v>453</v>
      </c>
      <c r="F177" s="132"/>
      <c r="G177" s="325">
        <v>6120</v>
      </c>
      <c r="H177" s="132"/>
    </row>
    <row r="178" spans="1:8" ht="14.25">
      <c r="A178" s="5"/>
      <c r="B178" s="96" t="s">
        <v>79</v>
      </c>
      <c r="C178" s="97">
        <v>426</v>
      </c>
      <c r="D178" s="123">
        <v>52</v>
      </c>
      <c r="E178" s="107" t="s">
        <v>225</v>
      </c>
      <c r="F178" s="18">
        <v>20000</v>
      </c>
      <c r="G178" s="238"/>
      <c r="H178" s="387">
        <f>G178/F178*100</f>
        <v>0</v>
      </c>
    </row>
    <row r="179" spans="1:8" ht="14.25">
      <c r="A179" s="5"/>
      <c r="B179" s="80"/>
      <c r="C179" s="50"/>
      <c r="D179" s="87"/>
      <c r="E179" s="44"/>
      <c r="F179" s="132"/>
      <c r="G179" s="228"/>
      <c r="H179" s="132"/>
    </row>
    <row r="180" spans="1:8" ht="14.25">
      <c r="A180" s="266" t="s">
        <v>201</v>
      </c>
      <c r="B180" s="213"/>
      <c r="C180" s="214"/>
      <c r="D180" s="215"/>
      <c r="E180" s="267" t="s">
        <v>136</v>
      </c>
      <c r="F180" s="268">
        <f>F181</f>
        <v>50000</v>
      </c>
      <c r="G180" s="316">
        <f>G181</f>
        <v>0</v>
      </c>
      <c r="H180" s="391">
        <f>G180/F180*100</f>
        <v>0</v>
      </c>
    </row>
    <row r="181" spans="1:8" ht="14.25">
      <c r="A181" s="5"/>
      <c r="B181" s="63"/>
      <c r="C181" s="39">
        <v>4</v>
      </c>
      <c r="D181" s="45"/>
      <c r="E181" s="40" t="s">
        <v>8</v>
      </c>
      <c r="F181" s="23">
        <f>F182</f>
        <v>50000</v>
      </c>
      <c r="G181" s="228">
        <v>0</v>
      </c>
      <c r="H181" s="392">
        <f>G181/F181*100</f>
        <v>0</v>
      </c>
    </row>
    <row r="182" spans="1:8" ht="14.25">
      <c r="A182" s="5"/>
      <c r="B182" s="80"/>
      <c r="C182" s="50">
        <v>45</v>
      </c>
      <c r="D182" s="87"/>
      <c r="E182" s="44" t="s">
        <v>112</v>
      </c>
      <c r="F182" s="132">
        <f>F183</f>
        <v>50000</v>
      </c>
      <c r="G182" s="228">
        <v>0</v>
      </c>
      <c r="H182" s="392">
        <f>G182/F182*100</f>
        <v>0</v>
      </c>
    </row>
    <row r="183" spans="1:8" ht="14.25">
      <c r="A183" s="5"/>
      <c r="B183" s="96" t="s">
        <v>79</v>
      </c>
      <c r="C183" s="97">
        <v>451</v>
      </c>
      <c r="D183" s="33">
        <v>52</v>
      </c>
      <c r="E183" s="107" t="s">
        <v>113</v>
      </c>
      <c r="F183" s="18">
        <v>50000</v>
      </c>
      <c r="G183" s="238">
        <v>0</v>
      </c>
      <c r="H183" s="387">
        <f>G183/F183*100</f>
        <v>0</v>
      </c>
    </row>
    <row r="184" spans="1:8" ht="14.25">
      <c r="A184" s="5"/>
      <c r="B184" s="80"/>
      <c r="C184" s="50"/>
      <c r="D184" s="87"/>
      <c r="E184" s="44"/>
      <c r="F184" s="132"/>
      <c r="G184" s="228"/>
      <c r="H184" s="132"/>
    </row>
    <row r="185" spans="1:8" ht="14.25">
      <c r="A185" s="212" t="s">
        <v>253</v>
      </c>
      <c r="B185" s="213"/>
      <c r="C185" s="214"/>
      <c r="D185" s="215"/>
      <c r="E185" s="216" t="s">
        <v>250</v>
      </c>
      <c r="F185" s="268">
        <f>F186</f>
        <v>20000</v>
      </c>
      <c r="G185" s="316">
        <v>0</v>
      </c>
      <c r="H185" s="391">
        <v>0</v>
      </c>
    </row>
    <row r="186" spans="1:8" ht="14.25">
      <c r="A186" s="5"/>
      <c r="B186" s="80"/>
      <c r="C186" s="39">
        <v>4</v>
      </c>
      <c r="D186" s="45"/>
      <c r="E186" s="40" t="s">
        <v>8</v>
      </c>
      <c r="F186" s="132">
        <f>F187</f>
        <v>20000</v>
      </c>
      <c r="G186" s="228">
        <v>0</v>
      </c>
      <c r="H186" s="392">
        <v>0</v>
      </c>
    </row>
    <row r="187" spans="1:8" ht="14.25">
      <c r="A187" s="5"/>
      <c r="B187" s="80"/>
      <c r="C187" s="39">
        <v>42</v>
      </c>
      <c r="D187" s="45"/>
      <c r="E187" s="40" t="s">
        <v>10</v>
      </c>
      <c r="F187" s="132">
        <f>F188+F189</f>
        <v>20000</v>
      </c>
      <c r="G187" s="228">
        <v>0</v>
      </c>
      <c r="H187" s="392">
        <v>0</v>
      </c>
    </row>
    <row r="188" spans="1:8" ht="14.25">
      <c r="A188" s="5"/>
      <c r="B188" s="311" t="s">
        <v>79</v>
      </c>
      <c r="C188" s="312">
        <v>421</v>
      </c>
      <c r="D188" s="313">
        <v>52</v>
      </c>
      <c r="E188" s="314" t="s">
        <v>51</v>
      </c>
      <c r="F188" s="315">
        <v>0</v>
      </c>
      <c r="G188" s="238">
        <v>0</v>
      </c>
      <c r="H188" s="387">
        <v>0</v>
      </c>
    </row>
    <row r="189" spans="1:8" ht="14.25">
      <c r="A189" s="5"/>
      <c r="B189" s="208" t="s">
        <v>79</v>
      </c>
      <c r="C189" s="97">
        <v>426</v>
      </c>
      <c r="D189" s="33">
        <v>11</v>
      </c>
      <c r="E189" s="209" t="s">
        <v>299</v>
      </c>
      <c r="F189" s="238">
        <v>20000</v>
      </c>
      <c r="G189" s="238">
        <v>0</v>
      </c>
      <c r="H189" s="387">
        <f>G189/F189*100</f>
        <v>0</v>
      </c>
    </row>
    <row r="190" spans="1:8" ht="14.25">
      <c r="A190" s="5"/>
      <c r="B190" s="207"/>
      <c r="C190" s="50"/>
      <c r="D190" s="87"/>
      <c r="E190" s="206"/>
      <c r="F190" s="132"/>
      <c r="G190" s="228"/>
      <c r="H190" s="132"/>
    </row>
    <row r="191" spans="1:8" ht="14.25">
      <c r="A191" s="212" t="s">
        <v>254</v>
      </c>
      <c r="B191" s="274"/>
      <c r="C191" s="275"/>
      <c r="D191" s="215"/>
      <c r="E191" s="216" t="s">
        <v>255</v>
      </c>
      <c r="F191" s="268">
        <v>60000</v>
      </c>
      <c r="G191" s="316">
        <f>G192</f>
        <v>6649</v>
      </c>
      <c r="H191" s="391">
        <f>G191/F191*100</f>
        <v>11.081666666666665</v>
      </c>
    </row>
    <row r="192" spans="1:8" ht="14.25">
      <c r="A192" s="5"/>
      <c r="C192" s="39">
        <v>4</v>
      </c>
      <c r="D192" s="45"/>
      <c r="E192" s="40" t="s">
        <v>8</v>
      </c>
      <c r="F192" s="250">
        <v>60000</v>
      </c>
      <c r="G192" s="228">
        <f>G193</f>
        <v>6649</v>
      </c>
      <c r="H192" s="392">
        <f>G192/F192*100</f>
        <v>11.081666666666665</v>
      </c>
    </row>
    <row r="193" spans="1:8" ht="14.25">
      <c r="A193" s="5"/>
      <c r="C193" s="39">
        <v>42</v>
      </c>
      <c r="D193" s="45"/>
      <c r="E193" s="40" t="s">
        <v>10</v>
      </c>
      <c r="F193" s="228">
        <v>60000</v>
      </c>
      <c r="G193" s="228">
        <f>G194</f>
        <v>6649</v>
      </c>
      <c r="H193" s="392">
        <f>G193/F193*100</f>
        <v>11.081666666666665</v>
      </c>
    </row>
    <row r="194" spans="1:8" ht="14.25">
      <c r="A194" s="5"/>
      <c r="B194" s="208" t="s">
        <v>79</v>
      </c>
      <c r="C194" s="97">
        <v>426</v>
      </c>
      <c r="D194" s="33">
        <v>52</v>
      </c>
      <c r="E194" s="209" t="s">
        <v>256</v>
      </c>
      <c r="F194" s="18">
        <v>60000</v>
      </c>
      <c r="G194" s="238">
        <f>G195</f>
        <v>6649</v>
      </c>
      <c r="H194" s="387">
        <f>G194/F194*100</f>
        <v>11.081666666666665</v>
      </c>
    </row>
    <row r="195" spans="1:8" ht="14.25">
      <c r="A195" s="5"/>
      <c r="B195" s="207"/>
      <c r="C195" s="50">
        <v>4264</v>
      </c>
      <c r="D195" s="87"/>
      <c r="E195" s="206" t="s">
        <v>255</v>
      </c>
      <c r="F195" s="132"/>
      <c r="G195" s="228">
        <v>6649</v>
      </c>
      <c r="H195" s="132"/>
    </row>
    <row r="196" spans="1:8" ht="14.25">
      <c r="A196" s="5"/>
      <c r="B196" s="207"/>
      <c r="C196" s="50"/>
      <c r="D196" s="87"/>
      <c r="E196" s="206"/>
      <c r="F196" s="132"/>
      <c r="G196" s="228"/>
      <c r="H196" s="132"/>
    </row>
    <row r="197" spans="1:8" ht="14.25">
      <c r="A197" s="212" t="s">
        <v>257</v>
      </c>
      <c r="B197" s="276"/>
      <c r="C197" s="214"/>
      <c r="D197" s="215"/>
      <c r="E197" s="216" t="s">
        <v>258</v>
      </c>
      <c r="F197" s="268">
        <f>F199+F201+F204</f>
        <v>630000</v>
      </c>
      <c r="G197" s="316">
        <f>G199+G201+G204</f>
        <v>601437</v>
      </c>
      <c r="H197" s="391">
        <f aca="true" t="shared" si="3" ref="H197:H205">G197/F197*100</f>
        <v>95.46619047619048</v>
      </c>
    </row>
    <row r="198" spans="1:8" ht="14.25">
      <c r="A198" s="5"/>
      <c r="C198" s="39">
        <v>4</v>
      </c>
      <c r="D198" s="45"/>
      <c r="E198" s="40" t="s">
        <v>8</v>
      </c>
      <c r="F198" s="132">
        <v>630000</v>
      </c>
      <c r="G198" s="325">
        <f>G199+G201+G204</f>
        <v>601437</v>
      </c>
      <c r="H198" s="392">
        <f t="shared" si="3"/>
        <v>95.46619047619048</v>
      </c>
    </row>
    <row r="199" spans="1:8" ht="14.25">
      <c r="A199" s="5"/>
      <c r="B199" s="207"/>
      <c r="C199" s="39">
        <v>41</v>
      </c>
      <c r="D199" s="45"/>
      <c r="E199" s="40" t="s">
        <v>259</v>
      </c>
      <c r="F199" s="132">
        <v>30000</v>
      </c>
      <c r="G199" s="228">
        <v>0</v>
      </c>
      <c r="H199" s="392">
        <f t="shared" si="3"/>
        <v>0</v>
      </c>
    </row>
    <row r="200" spans="1:8" ht="14.25">
      <c r="A200" s="5"/>
      <c r="B200" s="208" t="s">
        <v>79</v>
      </c>
      <c r="C200" s="97">
        <v>411</v>
      </c>
      <c r="D200" s="33">
        <v>11</v>
      </c>
      <c r="E200" s="209" t="s">
        <v>260</v>
      </c>
      <c r="F200" s="18">
        <v>30000</v>
      </c>
      <c r="G200" s="238">
        <v>0</v>
      </c>
      <c r="H200" s="387">
        <f t="shared" si="3"/>
        <v>0</v>
      </c>
    </row>
    <row r="201" spans="1:8" ht="14.25">
      <c r="A201" s="5"/>
      <c r="B201" s="207"/>
      <c r="C201" s="39">
        <v>42</v>
      </c>
      <c r="D201" s="45"/>
      <c r="E201" s="40" t="s">
        <v>10</v>
      </c>
      <c r="F201" s="132">
        <f>F202</f>
        <v>50000</v>
      </c>
      <c r="G201" s="228">
        <f>G202</f>
        <v>51250</v>
      </c>
      <c r="H201" s="392">
        <f t="shared" si="3"/>
        <v>102.49999999999999</v>
      </c>
    </row>
    <row r="202" spans="1:8" ht="14.25">
      <c r="A202" s="5"/>
      <c r="B202" s="208" t="s">
        <v>79</v>
      </c>
      <c r="C202" s="97">
        <v>426</v>
      </c>
      <c r="D202" s="33">
        <v>52</v>
      </c>
      <c r="E202" s="209" t="s">
        <v>256</v>
      </c>
      <c r="F202" s="18">
        <v>50000</v>
      </c>
      <c r="G202" s="238">
        <f>G203</f>
        <v>51250</v>
      </c>
      <c r="H202" s="387">
        <f t="shared" si="3"/>
        <v>102.49999999999999</v>
      </c>
    </row>
    <row r="203" spans="1:8" ht="14.25">
      <c r="A203" s="5"/>
      <c r="B203" s="207"/>
      <c r="C203" s="50">
        <v>4246</v>
      </c>
      <c r="D203" s="87"/>
      <c r="E203" s="206" t="s">
        <v>455</v>
      </c>
      <c r="F203" s="132"/>
      <c r="G203" s="325">
        <v>51250</v>
      </c>
      <c r="H203" s="388"/>
    </row>
    <row r="204" spans="1:8" ht="14.25">
      <c r="A204" s="5"/>
      <c r="C204" s="39">
        <v>45</v>
      </c>
      <c r="D204" s="45"/>
      <c r="E204" s="40" t="s">
        <v>112</v>
      </c>
      <c r="F204" s="228">
        <f>F205</f>
        <v>550000</v>
      </c>
      <c r="G204" s="228">
        <f>G205</f>
        <v>550187</v>
      </c>
      <c r="H204" s="392">
        <f t="shared" si="3"/>
        <v>100.034</v>
      </c>
    </row>
    <row r="205" spans="1:8" ht="14.25">
      <c r="A205" s="5"/>
      <c r="B205" s="96" t="s">
        <v>79</v>
      </c>
      <c r="C205" s="97">
        <v>451</v>
      </c>
      <c r="D205" s="33">
        <v>52</v>
      </c>
      <c r="E205" s="107" t="s">
        <v>113</v>
      </c>
      <c r="F205" s="18">
        <v>550000</v>
      </c>
      <c r="G205" s="238">
        <f>G206</f>
        <v>550187</v>
      </c>
      <c r="H205" s="387">
        <f t="shared" si="3"/>
        <v>100.034</v>
      </c>
    </row>
    <row r="206" spans="1:8" ht="14.25">
      <c r="A206" s="5"/>
      <c r="B206" s="80"/>
      <c r="C206" s="50">
        <v>4511</v>
      </c>
      <c r="D206" s="87"/>
      <c r="E206" s="206" t="s">
        <v>454</v>
      </c>
      <c r="F206" s="132"/>
      <c r="G206" s="325">
        <v>550187</v>
      </c>
      <c r="H206" s="132"/>
    </row>
    <row r="207" spans="1:8" ht="14.25">
      <c r="A207" s="142" t="s">
        <v>202</v>
      </c>
      <c r="B207" s="83"/>
      <c r="C207" s="143"/>
      <c r="D207" s="144"/>
      <c r="E207" s="112" t="s">
        <v>160</v>
      </c>
      <c r="F207" s="297">
        <f>F209+F216</f>
        <v>75000</v>
      </c>
      <c r="G207" s="327">
        <f>G209+G216</f>
        <v>40000</v>
      </c>
      <c r="H207" s="389">
        <f>G207/F207*100</f>
        <v>53.333333333333336</v>
      </c>
    </row>
    <row r="208" spans="1:8" ht="14.25">
      <c r="A208" s="5"/>
      <c r="B208" s="63"/>
      <c r="C208" s="5"/>
      <c r="D208" s="21"/>
      <c r="E208" s="5"/>
      <c r="F208" s="5"/>
      <c r="G208" s="228"/>
      <c r="H208" s="5"/>
    </row>
    <row r="209" spans="1:8" ht="14.25">
      <c r="A209" s="115" t="s">
        <v>203</v>
      </c>
      <c r="B209" s="116"/>
      <c r="C209" s="100"/>
      <c r="D209" s="90"/>
      <c r="E209" s="88" t="s">
        <v>139</v>
      </c>
      <c r="F209" s="102">
        <v>55000</v>
      </c>
      <c r="G209" s="319">
        <f>G210</f>
        <v>30000</v>
      </c>
      <c r="H209" s="390">
        <f>G209/F209*100</f>
        <v>54.54545454545454</v>
      </c>
    </row>
    <row r="210" spans="1:8" ht="14.25">
      <c r="A210" s="5"/>
      <c r="B210" s="63"/>
      <c r="C210" s="39">
        <v>3</v>
      </c>
      <c r="D210" s="45"/>
      <c r="E210" s="40" t="s">
        <v>13</v>
      </c>
      <c r="F210" s="23">
        <f>F211</f>
        <v>55000</v>
      </c>
      <c r="G210" s="228">
        <f>G211</f>
        <v>30000</v>
      </c>
      <c r="H210" s="392">
        <f>G210/F210*100</f>
        <v>54.54545454545454</v>
      </c>
    </row>
    <row r="211" spans="1:8" ht="14.25">
      <c r="A211" s="5"/>
      <c r="B211" s="63"/>
      <c r="C211" s="39">
        <v>38</v>
      </c>
      <c r="D211" s="45"/>
      <c r="E211" s="40" t="s">
        <v>7</v>
      </c>
      <c r="F211" s="23">
        <f>F212+F214</f>
        <v>55000</v>
      </c>
      <c r="G211" s="228">
        <f>G212+G214</f>
        <v>30000</v>
      </c>
      <c r="H211" s="392">
        <f>G211/F211*100</f>
        <v>54.54545454545454</v>
      </c>
    </row>
    <row r="212" spans="1:8" ht="14.25">
      <c r="A212" s="5"/>
      <c r="B212" s="96" t="s">
        <v>80</v>
      </c>
      <c r="C212" s="97">
        <v>381</v>
      </c>
      <c r="D212" s="123">
        <v>31</v>
      </c>
      <c r="E212" s="107" t="s">
        <v>68</v>
      </c>
      <c r="F212" s="18">
        <v>40000</v>
      </c>
      <c r="G212" s="238">
        <f>G213</f>
        <v>30000</v>
      </c>
      <c r="H212" s="387">
        <f>G212/F212*100</f>
        <v>75</v>
      </c>
    </row>
    <row r="213" spans="1:8" ht="14.25">
      <c r="A213" s="5"/>
      <c r="B213" s="80"/>
      <c r="C213" s="50">
        <v>3811</v>
      </c>
      <c r="D213" s="344"/>
      <c r="E213" s="206" t="s">
        <v>456</v>
      </c>
      <c r="F213" s="132"/>
      <c r="G213" s="325">
        <v>30000</v>
      </c>
      <c r="H213" s="388"/>
    </row>
    <row r="214" spans="1:8" ht="14.25">
      <c r="A214" s="5"/>
      <c r="B214" s="96" t="s">
        <v>80</v>
      </c>
      <c r="C214" s="146">
        <v>382</v>
      </c>
      <c r="D214" s="123">
        <v>52</v>
      </c>
      <c r="E214" s="147" t="s">
        <v>67</v>
      </c>
      <c r="F214" s="18">
        <v>15000</v>
      </c>
      <c r="G214" s="238">
        <v>0</v>
      </c>
      <c r="H214" s="387">
        <f>G214/F214*100</f>
        <v>0</v>
      </c>
    </row>
    <row r="216" spans="1:8" ht="14.25">
      <c r="A216" s="219" t="s">
        <v>271</v>
      </c>
      <c r="B216" s="220"/>
      <c r="C216" s="288"/>
      <c r="D216" s="289"/>
      <c r="E216" s="290" t="s">
        <v>272</v>
      </c>
      <c r="F216" s="224">
        <f aca="true" t="shared" si="4" ref="F216:G218">F217</f>
        <v>20000</v>
      </c>
      <c r="G216" s="320">
        <f t="shared" si="4"/>
        <v>10000</v>
      </c>
      <c r="H216" s="390">
        <f>G216/F216*100</f>
        <v>50</v>
      </c>
    </row>
    <row r="217" spans="1:8" ht="14.25">
      <c r="A217" s="5"/>
      <c r="B217" s="80"/>
      <c r="C217" s="39">
        <v>3</v>
      </c>
      <c r="D217" s="45"/>
      <c r="E217" s="40" t="s">
        <v>13</v>
      </c>
      <c r="F217" s="132">
        <f t="shared" si="4"/>
        <v>20000</v>
      </c>
      <c r="G217" s="325">
        <f t="shared" si="4"/>
        <v>10000</v>
      </c>
      <c r="H217" s="392">
        <f>G217/F217*100</f>
        <v>50</v>
      </c>
    </row>
    <row r="218" spans="1:8" ht="14.25">
      <c r="A218" s="5"/>
      <c r="B218" s="80"/>
      <c r="C218" s="39">
        <v>38</v>
      </c>
      <c r="D218" s="45"/>
      <c r="E218" s="40" t="s">
        <v>7</v>
      </c>
      <c r="F218" s="132">
        <f t="shared" si="4"/>
        <v>20000</v>
      </c>
      <c r="G218" s="325">
        <f t="shared" si="4"/>
        <v>10000</v>
      </c>
      <c r="H218" s="392">
        <f>G218/F218*100</f>
        <v>50</v>
      </c>
    </row>
    <row r="219" spans="1:8" ht="14.25">
      <c r="A219" s="5"/>
      <c r="B219" s="208" t="s">
        <v>80</v>
      </c>
      <c r="C219" s="97">
        <v>381</v>
      </c>
      <c r="D219" s="123">
        <v>52</v>
      </c>
      <c r="E219" s="107" t="s">
        <v>68</v>
      </c>
      <c r="F219" s="18">
        <v>20000</v>
      </c>
      <c r="G219" s="238">
        <v>10000</v>
      </c>
      <c r="H219" s="387">
        <f>G219/F219*100</f>
        <v>50</v>
      </c>
    </row>
    <row r="220" spans="1:8" ht="14.25">
      <c r="A220" s="5"/>
      <c r="B220" s="63"/>
      <c r="C220" s="50">
        <v>3811</v>
      </c>
      <c r="D220" s="87"/>
      <c r="E220" s="206" t="s">
        <v>391</v>
      </c>
      <c r="F220" s="23"/>
      <c r="G220" s="228">
        <v>10000</v>
      </c>
      <c r="H220" s="23"/>
    </row>
    <row r="221" spans="1:8" ht="14.25">
      <c r="A221" s="5"/>
      <c r="B221" s="63"/>
      <c r="C221" s="50"/>
      <c r="D221" s="87"/>
      <c r="E221" s="206"/>
      <c r="F221" s="23"/>
      <c r="G221" s="228"/>
      <c r="H221" s="23"/>
    </row>
    <row r="222" spans="1:8" ht="14.25">
      <c r="A222" s="82" t="s">
        <v>137</v>
      </c>
      <c r="B222" s="111"/>
      <c r="C222" s="143"/>
      <c r="D222" s="144"/>
      <c r="E222" s="148" t="s">
        <v>138</v>
      </c>
      <c r="F222" s="85">
        <f>F224+F230+F238</f>
        <v>107000</v>
      </c>
      <c r="G222" s="85">
        <f>G224+G230+G238</f>
        <v>39000</v>
      </c>
      <c r="H222" s="389">
        <f>G222/F222*100</f>
        <v>36.44859813084112</v>
      </c>
    </row>
    <row r="223" spans="1:8" ht="14.25">
      <c r="A223" s="5"/>
      <c r="B223" s="63"/>
      <c r="C223" s="5"/>
      <c r="D223" s="21"/>
      <c r="E223" s="5"/>
      <c r="F223" s="5"/>
      <c r="G223" s="228"/>
      <c r="H223" s="5"/>
    </row>
    <row r="224" spans="1:8" ht="14.25">
      <c r="A224" s="115" t="s">
        <v>141</v>
      </c>
      <c r="B224" s="116"/>
      <c r="C224" s="149"/>
      <c r="D224" s="150"/>
      <c r="E224" s="151" t="s">
        <v>142</v>
      </c>
      <c r="F224" s="102">
        <f aca="true" t="shared" si="5" ref="F224:G226">F225</f>
        <v>50000</v>
      </c>
      <c r="G224" s="319">
        <f t="shared" si="5"/>
        <v>39000</v>
      </c>
      <c r="H224" s="390">
        <f>G224/F224*100</f>
        <v>78</v>
      </c>
    </row>
    <row r="225" spans="1:8" ht="14.25">
      <c r="A225" s="5"/>
      <c r="B225" s="63"/>
      <c r="C225" s="39">
        <v>3</v>
      </c>
      <c r="D225" s="45"/>
      <c r="E225" s="40" t="s">
        <v>13</v>
      </c>
      <c r="F225" s="23">
        <f t="shared" si="5"/>
        <v>50000</v>
      </c>
      <c r="G225" s="228">
        <f t="shared" si="5"/>
        <v>39000</v>
      </c>
      <c r="H225" s="392">
        <f>G225/F225*100</f>
        <v>78</v>
      </c>
    </row>
    <row r="226" spans="1:8" ht="14.25">
      <c r="A226" s="5"/>
      <c r="B226" s="63"/>
      <c r="C226" s="39">
        <v>38</v>
      </c>
      <c r="D226" s="45"/>
      <c r="E226" s="40" t="s">
        <v>7</v>
      </c>
      <c r="F226" s="23">
        <f t="shared" si="5"/>
        <v>50000</v>
      </c>
      <c r="G226" s="228">
        <f t="shared" si="5"/>
        <v>39000</v>
      </c>
      <c r="H226" s="392">
        <f>G226/F226*100</f>
        <v>78</v>
      </c>
    </row>
    <row r="227" spans="1:8" ht="14.25">
      <c r="A227" s="5"/>
      <c r="B227" s="96" t="s">
        <v>81</v>
      </c>
      <c r="C227" s="97">
        <v>381</v>
      </c>
      <c r="D227" s="123">
        <v>52</v>
      </c>
      <c r="E227" s="107" t="s">
        <v>68</v>
      </c>
      <c r="F227" s="18">
        <v>50000</v>
      </c>
      <c r="G227" s="238">
        <f>G228</f>
        <v>39000</v>
      </c>
      <c r="H227" s="387">
        <f>G227/F227*100</f>
        <v>78</v>
      </c>
    </row>
    <row r="228" spans="1:8" ht="14.25">
      <c r="A228" s="5"/>
      <c r="B228" s="63"/>
      <c r="C228" s="50">
        <v>3811</v>
      </c>
      <c r="D228" s="87"/>
      <c r="E228" s="206" t="s">
        <v>457</v>
      </c>
      <c r="F228" s="23"/>
      <c r="G228" s="228">
        <v>39000</v>
      </c>
      <c r="H228" s="23"/>
    </row>
    <row r="229" spans="1:8" ht="14.25">
      <c r="A229" s="5"/>
      <c r="B229" s="63"/>
      <c r="C229" s="50"/>
      <c r="D229" s="87"/>
      <c r="E229" s="206"/>
      <c r="F229" s="23"/>
      <c r="G229" s="228"/>
      <c r="H229" s="23"/>
    </row>
    <row r="230" spans="1:8" ht="14.25">
      <c r="A230" s="115" t="s">
        <v>143</v>
      </c>
      <c r="B230" s="116"/>
      <c r="C230" s="152"/>
      <c r="D230" s="153"/>
      <c r="E230" s="151" t="s">
        <v>144</v>
      </c>
      <c r="F230" s="102">
        <f>F231</f>
        <v>7000</v>
      </c>
      <c r="G230" s="319">
        <f>G231</f>
        <v>0</v>
      </c>
      <c r="H230" s="390">
        <f aca="true" t="shared" si="6" ref="H230:H236">G230/F230*100</f>
        <v>0</v>
      </c>
    </row>
    <row r="231" spans="1:8" ht="14.25">
      <c r="A231" s="5"/>
      <c r="B231" s="63"/>
      <c r="C231" s="48">
        <v>3</v>
      </c>
      <c r="D231" s="154"/>
      <c r="E231" s="40" t="s">
        <v>13</v>
      </c>
      <c r="F231" s="23">
        <f>F232+F235</f>
        <v>7000</v>
      </c>
      <c r="G231" s="228">
        <f>G232+G235</f>
        <v>0</v>
      </c>
      <c r="H231" s="392">
        <f t="shared" si="6"/>
        <v>0</v>
      </c>
    </row>
    <row r="232" spans="1:8" ht="14.25">
      <c r="A232" s="5"/>
      <c r="B232" s="63"/>
      <c r="C232" s="48">
        <v>38</v>
      </c>
      <c r="D232" s="154"/>
      <c r="E232" s="40" t="s">
        <v>7</v>
      </c>
      <c r="F232" s="23">
        <v>5000</v>
      </c>
      <c r="G232" s="228">
        <v>0</v>
      </c>
      <c r="H232" s="392">
        <f t="shared" si="6"/>
        <v>0</v>
      </c>
    </row>
    <row r="233" spans="1:8" ht="14.25">
      <c r="A233" s="5"/>
      <c r="B233" s="96" t="s">
        <v>82</v>
      </c>
      <c r="C233" s="97">
        <v>381</v>
      </c>
      <c r="D233" s="123">
        <v>52</v>
      </c>
      <c r="E233" s="107" t="s">
        <v>68</v>
      </c>
      <c r="F233" s="18">
        <v>5000</v>
      </c>
      <c r="G233" s="238">
        <v>0</v>
      </c>
      <c r="H233" s="387">
        <f t="shared" si="6"/>
        <v>0</v>
      </c>
    </row>
    <row r="234" spans="1:8" ht="14.25">
      <c r="A234" s="5"/>
      <c r="B234" s="80"/>
      <c r="C234" s="39">
        <v>3</v>
      </c>
      <c r="D234" s="45"/>
      <c r="E234" s="40" t="s">
        <v>13</v>
      </c>
      <c r="F234" s="23">
        <v>2000</v>
      </c>
      <c r="G234" s="228">
        <v>0</v>
      </c>
      <c r="H234" s="392">
        <f t="shared" si="6"/>
        <v>0</v>
      </c>
    </row>
    <row r="235" spans="1:8" ht="14.25">
      <c r="A235" s="5"/>
      <c r="B235" s="80"/>
      <c r="C235" s="39">
        <v>32</v>
      </c>
      <c r="D235" s="45"/>
      <c r="E235" s="40" t="s">
        <v>6</v>
      </c>
      <c r="F235" s="23">
        <v>2000</v>
      </c>
      <c r="G235" s="228">
        <v>0</v>
      </c>
      <c r="H235" s="392">
        <f t="shared" si="6"/>
        <v>0</v>
      </c>
    </row>
    <row r="236" spans="2:8" ht="14.25">
      <c r="B236" s="96" t="s">
        <v>82</v>
      </c>
      <c r="C236" s="97">
        <v>323</v>
      </c>
      <c r="D236" s="123">
        <v>52</v>
      </c>
      <c r="E236" s="107" t="s">
        <v>192</v>
      </c>
      <c r="F236" s="18">
        <v>2000</v>
      </c>
      <c r="G236" s="238">
        <v>0</v>
      </c>
      <c r="H236" s="387">
        <f t="shared" si="6"/>
        <v>0</v>
      </c>
    </row>
    <row r="237" spans="2:8" ht="14.25">
      <c r="B237" s="80"/>
      <c r="C237" s="50"/>
      <c r="D237" s="344"/>
      <c r="E237" s="44"/>
      <c r="F237" s="132"/>
      <c r="G237" s="325"/>
      <c r="H237" s="388"/>
    </row>
    <row r="238" spans="1:8" ht="14.25">
      <c r="A238" s="420" t="s">
        <v>440</v>
      </c>
      <c r="B238" s="415"/>
      <c r="C238" s="416"/>
      <c r="D238" s="417"/>
      <c r="E238" s="418" t="s">
        <v>441</v>
      </c>
      <c r="F238" s="320">
        <f>F239</f>
        <v>50000</v>
      </c>
      <c r="G238" s="320"/>
      <c r="H238" s="419"/>
    </row>
    <row r="239" spans="2:8" ht="14.25">
      <c r="B239" s="80"/>
      <c r="C239" s="39">
        <v>3</v>
      </c>
      <c r="D239" s="45"/>
      <c r="E239" s="40" t="s">
        <v>13</v>
      </c>
      <c r="F239" s="132">
        <f>F240</f>
        <v>50000</v>
      </c>
      <c r="G239" s="325"/>
      <c r="H239" s="388"/>
    </row>
    <row r="240" spans="2:8" ht="14.25">
      <c r="B240" s="80"/>
      <c r="C240" s="39">
        <v>32</v>
      </c>
      <c r="D240" s="45"/>
      <c r="E240" s="40" t="s">
        <v>6</v>
      </c>
      <c r="F240" s="132">
        <f>F241</f>
        <v>50000</v>
      </c>
      <c r="G240" s="325"/>
      <c r="H240" s="388"/>
    </row>
    <row r="241" spans="2:8" ht="14.25">
      <c r="B241" s="96" t="s">
        <v>82</v>
      </c>
      <c r="C241" s="97">
        <v>323</v>
      </c>
      <c r="D241" s="123">
        <v>52</v>
      </c>
      <c r="E241" s="209" t="s">
        <v>442</v>
      </c>
      <c r="F241" s="18">
        <v>50000</v>
      </c>
      <c r="G241" s="238"/>
      <c r="H241" s="18"/>
    </row>
    <row r="242" ht="14.25">
      <c r="G242" s="228"/>
    </row>
    <row r="243" spans="1:8" ht="14.25">
      <c r="A243" s="82" t="s">
        <v>145</v>
      </c>
      <c r="B243" s="111"/>
      <c r="C243" s="155"/>
      <c r="D243" s="144"/>
      <c r="E243" s="148" t="s">
        <v>146</v>
      </c>
      <c r="F243" s="85">
        <f>F245+F269</f>
        <v>179000</v>
      </c>
      <c r="G243" s="317">
        <f>G245+G269</f>
        <v>106352</v>
      </c>
      <c r="H243" s="389">
        <f>G243/F243*100</f>
        <v>59.41452513966481</v>
      </c>
    </row>
    <row r="244" spans="1:8" ht="14.25">
      <c r="A244" s="5"/>
      <c r="B244" s="63"/>
      <c r="C244" s="5"/>
      <c r="D244" s="21"/>
      <c r="E244" s="5"/>
      <c r="F244" s="5"/>
      <c r="G244" s="228"/>
      <c r="H244" s="5"/>
    </row>
    <row r="245" spans="1:8" ht="14.25">
      <c r="A245" s="115" t="s">
        <v>147</v>
      </c>
      <c r="B245" s="116"/>
      <c r="C245" s="156"/>
      <c r="D245" s="157"/>
      <c r="E245" s="151" t="s">
        <v>148</v>
      </c>
      <c r="F245" s="102">
        <f>F246</f>
        <v>159000</v>
      </c>
      <c r="G245" s="319">
        <f>G246</f>
        <v>106352</v>
      </c>
      <c r="H245" s="390">
        <f>G245/F245*100</f>
        <v>66.8880503144654</v>
      </c>
    </row>
    <row r="246" spans="1:8" ht="14.25">
      <c r="A246" s="5"/>
      <c r="B246" s="63"/>
      <c r="C246" s="39">
        <v>3</v>
      </c>
      <c r="D246" s="45"/>
      <c r="E246" s="40" t="s">
        <v>13</v>
      </c>
      <c r="F246" s="95">
        <f>F255+F247</f>
        <v>159000</v>
      </c>
      <c r="G246" s="328">
        <f>G255+G247</f>
        <v>106352</v>
      </c>
      <c r="H246" s="392">
        <f>G246/F246*100</f>
        <v>66.8880503144654</v>
      </c>
    </row>
    <row r="247" spans="1:8" ht="14.25">
      <c r="A247" s="5"/>
      <c r="B247" s="63"/>
      <c r="C247" s="39">
        <v>31</v>
      </c>
      <c r="D247" s="45"/>
      <c r="E247" s="40" t="s">
        <v>9</v>
      </c>
      <c r="F247" s="95">
        <f>F248+F250+F252</f>
        <v>94000</v>
      </c>
      <c r="G247" s="328">
        <f>G248+G250+G252</f>
        <v>54700</v>
      </c>
      <c r="H247" s="392">
        <f>G247/F247*100</f>
        <v>58.19148936170213</v>
      </c>
    </row>
    <row r="248" spans="1:8" ht="14.25">
      <c r="A248" s="5"/>
      <c r="B248" s="208" t="s">
        <v>83</v>
      </c>
      <c r="C248" s="97">
        <v>311</v>
      </c>
      <c r="D248" s="123">
        <v>52</v>
      </c>
      <c r="E248" s="107" t="s">
        <v>15</v>
      </c>
      <c r="F248" s="286">
        <v>78000</v>
      </c>
      <c r="G248" s="238">
        <f>G249</f>
        <v>45606</v>
      </c>
      <c r="H248" s="387">
        <f>G248/F248*100</f>
        <v>58.469230769230776</v>
      </c>
    </row>
    <row r="249" spans="1:9" ht="14.25">
      <c r="A249" s="5"/>
      <c r="B249" s="207"/>
      <c r="C249" s="50">
        <v>3111</v>
      </c>
      <c r="D249" s="344"/>
      <c r="E249" s="206" t="s">
        <v>379</v>
      </c>
      <c r="F249" s="373"/>
      <c r="G249" s="325">
        <v>45606</v>
      </c>
      <c r="H249" s="373"/>
      <c r="I249" s="374"/>
    </row>
    <row r="250" spans="1:8" ht="14.25">
      <c r="A250" s="5"/>
      <c r="B250" s="208" t="s">
        <v>83</v>
      </c>
      <c r="C250" s="97">
        <v>312</v>
      </c>
      <c r="D250" s="123">
        <v>52</v>
      </c>
      <c r="E250" s="209" t="s">
        <v>224</v>
      </c>
      <c r="F250" s="286">
        <v>2500</v>
      </c>
      <c r="G250" s="238">
        <f>G251</f>
        <v>1250</v>
      </c>
      <c r="H250" s="286"/>
    </row>
    <row r="251" spans="1:9" ht="14.25">
      <c r="A251" s="5"/>
      <c r="B251" s="207"/>
      <c r="C251" s="50">
        <v>3121</v>
      </c>
      <c r="D251" s="344"/>
      <c r="E251" s="206" t="s">
        <v>224</v>
      </c>
      <c r="F251" s="373"/>
      <c r="G251" s="325">
        <v>1250</v>
      </c>
      <c r="H251" s="373"/>
      <c r="I251" s="374"/>
    </row>
    <row r="252" spans="1:8" ht="14.25">
      <c r="A252" s="5"/>
      <c r="B252" s="208" t="s">
        <v>83</v>
      </c>
      <c r="C252" s="97">
        <v>313</v>
      </c>
      <c r="D252" s="123">
        <v>52</v>
      </c>
      <c r="E252" s="107" t="s">
        <v>59</v>
      </c>
      <c r="F252" s="286">
        <v>13500</v>
      </c>
      <c r="G252" s="238">
        <f>G253+G254</f>
        <v>7844</v>
      </c>
      <c r="H252" s="387">
        <f>G252/F252*100</f>
        <v>58.1037037037037</v>
      </c>
    </row>
    <row r="253" spans="1:8" ht="14.25">
      <c r="A253" s="5"/>
      <c r="B253" s="207"/>
      <c r="C253" s="252">
        <v>3132</v>
      </c>
      <c r="D253" s="255"/>
      <c r="E253" s="364" t="s">
        <v>380</v>
      </c>
      <c r="F253" s="373"/>
      <c r="G253" s="325">
        <v>7069</v>
      </c>
      <c r="H253" s="373"/>
    </row>
    <row r="254" spans="1:8" ht="14.25">
      <c r="A254" s="5"/>
      <c r="B254" s="375"/>
      <c r="C254" s="252">
        <v>3133</v>
      </c>
      <c r="D254" s="255"/>
      <c r="E254" s="364" t="s">
        <v>330</v>
      </c>
      <c r="F254" s="374"/>
      <c r="G254" s="374">
        <v>775</v>
      </c>
      <c r="H254" s="374"/>
    </row>
    <row r="255" spans="1:8" ht="14.25">
      <c r="A255" s="5"/>
      <c r="B255" s="63"/>
      <c r="C255" s="39">
        <v>32</v>
      </c>
      <c r="D255" s="45"/>
      <c r="E255" s="40" t="s">
        <v>6</v>
      </c>
      <c r="F255" s="95">
        <f>F261+F256+F266</f>
        <v>65000</v>
      </c>
      <c r="G255" s="228">
        <f>G256+G261+G266</f>
        <v>51652</v>
      </c>
      <c r="H255" s="95"/>
    </row>
    <row r="256" spans="1:8" ht="14.25">
      <c r="A256" s="5"/>
      <c r="B256" s="208" t="s">
        <v>83</v>
      </c>
      <c r="C256" s="306">
        <v>321</v>
      </c>
      <c r="D256" s="204">
        <v>11</v>
      </c>
      <c r="E256" s="209" t="s">
        <v>44</v>
      </c>
      <c r="F256" s="421">
        <v>5000</v>
      </c>
      <c r="G256" s="238">
        <f>G257</f>
        <v>3620</v>
      </c>
      <c r="H256" s="421"/>
    </row>
    <row r="257" spans="1:8" ht="14.25">
      <c r="A257" s="5"/>
      <c r="B257" s="343"/>
      <c r="C257" s="252">
        <v>3212</v>
      </c>
      <c r="D257" s="255"/>
      <c r="E257" s="206" t="s">
        <v>382</v>
      </c>
      <c r="F257" s="376"/>
      <c r="G257" s="228">
        <v>3620</v>
      </c>
      <c r="H257" s="376"/>
    </row>
    <row r="258" ht="12.75">
      <c r="H258" s="398" t="s">
        <v>554</v>
      </c>
    </row>
    <row r="259" spans="1:8" ht="14.25">
      <c r="A259" s="16">
        <v>1</v>
      </c>
      <c r="B259" s="78" t="s">
        <v>78</v>
      </c>
      <c r="C259" s="43">
        <v>3</v>
      </c>
      <c r="D259" s="43">
        <v>4</v>
      </c>
      <c r="E259" s="43">
        <v>5</v>
      </c>
      <c r="F259" s="202">
        <v>8</v>
      </c>
      <c r="G259" s="336">
        <v>7</v>
      </c>
      <c r="H259" s="202">
        <v>8</v>
      </c>
    </row>
    <row r="260" spans="1:8" ht="14.25">
      <c r="A260" s="19"/>
      <c r="B260" s="395"/>
      <c r="C260" s="45"/>
      <c r="D260" s="45"/>
      <c r="E260" s="45"/>
      <c r="F260" s="399"/>
      <c r="G260" s="397"/>
      <c r="H260" s="399"/>
    </row>
    <row r="261" spans="1:8" ht="14.25">
      <c r="A261" s="5"/>
      <c r="B261" s="96" t="s">
        <v>83</v>
      </c>
      <c r="C261" s="97">
        <v>322</v>
      </c>
      <c r="D261" s="33">
        <v>43</v>
      </c>
      <c r="E261" s="107" t="s">
        <v>73</v>
      </c>
      <c r="F261" s="18">
        <v>50000</v>
      </c>
      <c r="G261" s="238">
        <f>G262+G263+G264+G265</f>
        <v>43207</v>
      </c>
      <c r="H261" s="387">
        <f>G261/F261*100</f>
        <v>86.414</v>
      </c>
    </row>
    <row r="262" spans="1:8" ht="14.25">
      <c r="A262" s="5"/>
      <c r="B262" s="80"/>
      <c r="C262" s="50">
        <v>3221</v>
      </c>
      <c r="D262" s="87"/>
      <c r="E262" s="206" t="s">
        <v>334</v>
      </c>
      <c r="F262" s="132"/>
      <c r="G262" s="325">
        <v>6151</v>
      </c>
      <c r="H262" s="132"/>
    </row>
    <row r="263" spans="1:8" ht="14.25">
      <c r="A263" s="5"/>
      <c r="B263" s="80"/>
      <c r="C263" s="50">
        <v>3222</v>
      </c>
      <c r="D263" s="87"/>
      <c r="E263" s="206" t="s">
        <v>392</v>
      </c>
      <c r="F263" s="132"/>
      <c r="G263" s="325">
        <v>14500</v>
      </c>
      <c r="H263" s="132"/>
    </row>
    <row r="264" spans="1:8" ht="14.25">
      <c r="A264" s="5"/>
      <c r="B264" s="80"/>
      <c r="C264" s="50">
        <v>3223</v>
      </c>
      <c r="D264" s="87"/>
      <c r="E264" s="206" t="s">
        <v>338</v>
      </c>
      <c r="F264" s="132"/>
      <c r="G264" s="325">
        <v>21997</v>
      </c>
      <c r="H264" s="132"/>
    </row>
    <row r="265" spans="1:8" ht="14.25">
      <c r="A265" s="5"/>
      <c r="B265" s="80"/>
      <c r="C265" s="50">
        <v>3225</v>
      </c>
      <c r="D265" s="87"/>
      <c r="E265" s="206" t="s">
        <v>452</v>
      </c>
      <c r="F265" s="132"/>
      <c r="G265" s="325">
        <v>559</v>
      </c>
      <c r="H265" s="132"/>
    </row>
    <row r="266" spans="1:8" ht="14.25">
      <c r="A266" s="5"/>
      <c r="B266" s="208" t="s">
        <v>83</v>
      </c>
      <c r="C266" s="97">
        <v>323</v>
      </c>
      <c r="D266" s="33">
        <v>11</v>
      </c>
      <c r="E266" s="209" t="s">
        <v>25</v>
      </c>
      <c r="F266" s="18">
        <v>10000</v>
      </c>
      <c r="G266" s="238">
        <f>G267</f>
        <v>4825</v>
      </c>
      <c r="H266" s="18"/>
    </row>
    <row r="267" spans="1:8" ht="14.25">
      <c r="A267" s="5"/>
      <c r="B267" s="80"/>
      <c r="C267" s="50">
        <v>3231</v>
      </c>
      <c r="D267" s="87"/>
      <c r="E267" s="206" t="s">
        <v>393</v>
      </c>
      <c r="F267" s="77"/>
      <c r="G267" s="325">
        <v>4825</v>
      </c>
      <c r="H267" s="77"/>
    </row>
    <row r="268" spans="1:8" ht="14.25">
      <c r="A268" s="5"/>
      <c r="B268" s="80"/>
      <c r="C268" s="50"/>
      <c r="D268" s="87"/>
      <c r="E268" s="206"/>
      <c r="F268" s="77"/>
      <c r="G268" s="325"/>
      <c r="H268" s="77"/>
    </row>
    <row r="269" spans="1:8" ht="14.25">
      <c r="A269" s="115" t="s">
        <v>149</v>
      </c>
      <c r="B269" s="116"/>
      <c r="C269" s="156"/>
      <c r="D269" s="157"/>
      <c r="E269" s="151" t="s">
        <v>150</v>
      </c>
      <c r="F269" s="102">
        <f>F270</f>
        <v>20000</v>
      </c>
      <c r="G269" s="319">
        <f>G270</f>
        <v>0</v>
      </c>
      <c r="H269" s="390">
        <f>G269/F269*100</f>
        <v>0</v>
      </c>
    </row>
    <row r="270" spans="1:8" ht="14.25">
      <c r="A270" s="5"/>
      <c r="B270" s="63"/>
      <c r="C270" s="39">
        <v>3</v>
      </c>
      <c r="D270" s="45"/>
      <c r="E270" s="40" t="s">
        <v>13</v>
      </c>
      <c r="F270" s="23">
        <f>F271</f>
        <v>20000</v>
      </c>
      <c r="G270" s="228">
        <f>G271</f>
        <v>0</v>
      </c>
      <c r="H270" s="392">
        <f>G270/F270*100</f>
        <v>0</v>
      </c>
    </row>
    <row r="271" spans="1:8" ht="14.25">
      <c r="A271" s="93"/>
      <c r="B271" s="63"/>
      <c r="C271" s="39">
        <v>36</v>
      </c>
      <c r="D271" s="45"/>
      <c r="E271" s="40" t="s">
        <v>267</v>
      </c>
      <c r="F271" s="23">
        <v>20000</v>
      </c>
      <c r="G271" s="228">
        <f>G272</f>
        <v>0</v>
      </c>
      <c r="H271" s="392">
        <f>G271/F271*100</f>
        <v>0</v>
      </c>
    </row>
    <row r="272" spans="1:8" ht="14.25">
      <c r="A272" s="51"/>
      <c r="B272" s="103" t="s">
        <v>84</v>
      </c>
      <c r="C272" s="97">
        <v>363</v>
      </c>
      <c r="D272" s="123">
        <v>52</v>
      </c>
      <c r="E272" s="209" t="s">
        <v>268</v>
      </c>
      <c r="F272" s="18">
        <v>20000</v>
      </c>
      <c r="G272" s="238">
        <v>0</v>
      </c>
      <c r="H272" s="387">
        <f>G272/F272*100</f>
        <v>0</v>
      </c>
    </row>
    <row r="273" spans="2:8" ht="14.25">
      <c r="B273" s="63"/>
      <c r="C273" s="5"/>
      <c r="D273" s="21"/>
      <c r="E273" s="5"/>
      <c r="F273" s="5"/>
      <c r="G273" s="228"/>
      <c r="H273" s="5"/>
    </row>
    <row r="274" spans="1:8" ht="14.25">
      <c r="A274" s="142" t="s">
        <v>151</v>
      </c>
      <c r="B274" s="111"/>
      <c r="C274" s="143"/>
      <c r="D274" s="144"/>
      <c r="E274" s="148" t="s">
        <v>171</v>
      </c>
      <c r="F274" s="85">
        <f>F276+F281+F286+F291</f>
        <v>59430</v>
      </c>
      <c r="G274" s="317">
        <f>G276+G281+G286+G291</f>
        <v>24955</v>
      </c>
      <c r="H274" s="389">
        <f>G274/F274*100</f>
        <v>41.99057714958775</v>
      </c>
    </row>
    <row r="275" spans="1:8" ht="14.25">
      <c r="A275" s="5"/>
      <c r="B275" s="63"/>
      <c r="C275" s="5"/>
      <c r="D275" s="21"/>
      <c r="E275" s="5"/>
      <c r="F275" s="5"/>
      <c r="G275" s="228"/>
      <c r="H275" s="5"/>
    </row>
    <row r="276" spans="1:8" ht="14.25">
      <c r="A276" s="115" t="s">
        <v>152</v>
      </c>
      <c r="B276" s="116"/>
      <c r="C276" s="88"/>
      <c r="D276" s="90"/>
      <c r="E276" s="151" t="s">
        <v>153</v>
      </c>
      <c r="F276" s="102">
        <v>40000</v>
      </c>
      <c r="G276" s="319">
        <f>G277</f>
        <v>15155</v>
      </c>
      <c r="H276" s="390">
        <f>G276/F276*100</f>
        <v>37.8875</v>
      </c>
    </row>
    <row r="277" spans="1:8" ht="14.25">
      <c r="A277" s="5"/>
      <c r="B277" s="63"/>
      <c r="C277" s="39">
        <v>3</v>
      </c>
      <c r="D277" s="45"/>
      <c r="E277" s="40" t="s">
        <v>13</v>
      </c>
      <c r="F277" s="23">
        <v>40000</v>
      </c>
      <c r="G277" s="228">
        <f>G279</f>
        <v>15155</v>
      </c>
      <c r="H277" s="392">
        <f>G277/F277*100</f>
        <v>37.8875</v>
      </c>
    </row>
    <row r="278" spans="1:8" ht="14.25">
      <c r="A278" s="5"/>
      <c r="B278" s="63"/>
      <c r="C278" s="39">
        <v>37</v>
      </c>
      <c r="D278" s="45"/>
      <c r="E278" s="40" t="s">
        <v>23</v>
      </c>
      <c r="F278" s="23">
        <v>40000</v>
      </c>
      <c r="G278" s="228">
        <f>G279</f>
        <v>15155</v>
      </c>
      <c r="H278" s="392">
        <f>G278/F278*100</f>
        <v>37.8875</v>
      </c>
    </row>
    <row r="279" spans="1:8" ht="14.25">
      <c r="A279" s="5"/>
      <c r="B279" s="96" t="s">
        <v>85</v>
      </c>
      <c r="C279" s="97">
        <v>372</v>
      </c>
      <c r="D279" s="204">
        <v>31</v>
      </c>
      <c r="E279" s="107" t="s">
        <v>74</v>
      </c>
      <c r="F279" s="18">
        <v>40000</v>
      </c>
      <c r="G279" s="238">
        <f>G280</f>
        <v>15155</v>
      </c>
      <c r="H279" s="387">
        <f>G279/F279*100</f>
        <v>37.8875</v>
      </c>
    </row>
    <row r="280" spans="1:8" ht="14.25">
      <c r="A280" s="5"/>
      <c r="B280" s="63"/>
      <c r="C280" s="54">
        <v>3721</v>
      </c>
      <c r="D280" s="21"/>
      <c r="E280" s="200" t="s">
        <v>394</v>
      </c>
      <c r="F280" s="23"/>
      <c r="G280" s="228">
        <v>15155</v>
      </c>
      <c r="H280" s="23"/>
    </row>
    <row r="281" spans="1:8" ht="14.25">
      <c r="A281" s="115" t="s">
        <v>196</v>
      </c>
      <c r="B281" s="116"/>
      <c r="C281" s="115"/>
      <c r="D281" s="133"/>
      <c r="E281" s="115" t="s">
        <v>154</v>
      </c>
      <c r="F281" s="102">
        <f aca="true" t="shared" si="7" ref="F281:G283">F282</f>
        <v>5430</v>
      </c>
      <c r="G281" s="319">
        <f t="shared" si="7"/>
        <v>0</v>
      </c>
      <c r="H281" s="390">
        <f>G281/F281*100</f>
        <v>0</v>
      </c>
    </row>
    <row r="282" spans="1:8" ht="14.25">
      <c r="A282" s="5"/>
      <c r="B282" s="63"/>
      <c r="C282" s="50">
        <v>3</v>
      </c>
      <c r="D282" s="87"/>
      <c r="E282" s="44" t="s">
        <v>66</v>
      </c>
      <c r="F282" s="23">
        <f t="shared" si="7"/>
        <v>5430</v>
      </c>
      <c r="G282" s="228">
        <f t="shared" si="7"/>
        <v>0</v>
      </c>
      <c r="H282" s="392">
        <f>G282/F282*100</f>
        <v>0</v>
      </c>
    </row>
    <row r="283" spans="1:8" ht="14.25">
      <c r="A283" s="5"/>
      <c r="B283" s="63"/>
      <c r="C283" s="39">
        <v>38</v>
      </c>
      <c r="D283" s="45"/>
      <c r="E283" s="40" t="s">
        <v>7</v>
      </c>
      <c r="F283" s="23">
        <f t="shared" si="7"/>
        <v>5430</v>
      </c>
      <c r="G283" s="228">
        <f t="shared" si="7"/>
        <v>0</v>
      </c>
      <c r="H283" s="392">
        <f>G283/F283*100</f>
        <v>0</v>
      </c>
    </row>
    <row r="284" spans="1:8" ht="14.25">
      <c r="A284" s="5"/>
      <c r="B284" s="181" t="s">
        <v>85</v>
      </c>
      <c r="C284" s="97">
        <v>383</v>
      </c>
      <c r="D284" s="33">
        <v>31</v>
      </c>
      <c r="E284" s="107" t="s">
        <v>75</v>
      </c>
      <c r="F284" s="108">
        <v>5430</v>
      </c>
      <c r="G284" s="238">
        <v>0</v>
      </c>
      <c r="H284" s="387">
        <f>G284/F284*100</f>
        <v>0</v>
      </c>
    </row>
    <row r="285" spans="1:8" ht="14.25">
      <c r="A285" s="5"/>
      <c r="B285" s="63"/>
      <c r="C285" s="5"/>
      <c r="D285" s="21"/>
      <c r="E285" s="5"/>
      <c r="F285" s="5"/>
      <c r="G285" s="228"/>
      <c r="H285" s="5"/>
    </row>
    <row r="286" spans="1:8" ht="14.25">
      <c r="A286" s="115" t="s">
        <v>157</v>
      </c>
      <c r="B286" s="116"/>
      <c r="C286" s="156"/>
      <c r="D286" s="157"/>
      <c r="E286" s="151" t="s">
        <v>155</v>
      </c>
      <c r="F286" s="91">
        <f aca="true" t="shared" si="8" ref="F286:G288">F287</f>
        <v>4000</v>
      </c>
      <c r="G286" s="318">
        <f t="shared" si="8"/>
        <v>2000</v>
      </c>
      <c r="H286" s="390">
        <f>G286/F286*100</f>
        <v>50</v>
      </c>
    </row>
    <row r="287" spans="1:8" ht="14.25">
      <c r="A287" s="5"/>
      <c r="B287" s="63"/>
      <c r="C287" s="252">
        <v>3</v>
      </c>
      <c r="D287" s="255"/>
      <c r="E287" s="206" t="s">
        <v>13</v>
      </c>
      <c r="F287" s="95">
        <f t="shared" si="8"/>
        <v>4000</v>
      </c>
      <c r="G287" s="228">
        <f t="shared" si="8"/>
        <v>2000</v>
      </c>
      <c r="H287" s="392">
        <f>G287/F287*100</f>
        <v>50</v>
      </c>
    </row>
    <row r="288" spans="1:8" ht="14.25">
      <c r="A288" s="5"/>
      <c r="B288" s="63"/>
      <c r="C288" s="252">
        <v>38</v>
      </c>
      <c r="D288" s="255"/>
      <c r="E288" s="206" t="s">
        <v>7</v>
      </c>
      <c r="F288" s="95">
        <f t="shared" si="8"/>
        <v>4000</v>
      </c>
      <c r="G288" s="228">
        <f t="shared" si="8"/>
        <v>2000</v>
      </c>
      <c r="H288" s="392">
        <f>G288/F288*100</f>
        <v>50</v>
      </c>
    </row>
    <row r="289" spans="1:8" ht="14.25">
      <c r="A289" s="5"/>
      <c r="B289" s="96" t="s">
        <v>85</v>
      </c>
      <c r="C289" s="97">
        <v>381</v>
      </c>
      <c r="D289" s="33">
        <v>31</v>
      </c>
      <c r="E289" s="107" t="s">
        <v>68</v>
      </c>
      <c r="F289" s="18">
        <v>4000</v>
      </c>
      <c r="G289" s="238">
        <v>2000</v>
      </c>
      <c r="H289" s="387">
        <f>G289/F289*100</f>
        <v>50</v>
      </c>
    </row>
    <row r="290" spans="1:8" ht="14.25">
      <c r="A290" s="5"/>
      <c r="B290" s="63"/>
      <c r="C290" s="5"/>
      <c r="D290" s="21"/>
      <c r="E290" s="5"/>
      <c r="F290" s="5"/>
      <c r="G290" s="228"/>
      <c r="H290" s="5"/>
    </row>
    <row r="291" spans="1:8" ht="14.25">
      <c r="A291" s="115" t="s">
        <v>158</v>
      </c>
      <c r="B291" s="116"/>
      <c r="C291" s="100"/>
      <c r="D291" s="90"/>
      <c r="E291" s="88" t="s">
        <v>156</v>
      </c>
      <c r="F291" s="102">
        <f aca="true" t="shared" si="9" ref="F291:G293">F292</f>
        <v>10000</v>
      </c>
      <c r="G291" s="319">
        <f t="shared" si="9"/>
        <v>7800</v>
      </c>
      <c r="H291" s="390">
        <f>G291/F291*100</f>
        <v>78</v>
      </c>
    </row>
    <row r="292" spans="1:8" ht="14.25">
      <c r="A292" s="5"/>
      <c r="B292" s="63"/>
      <c r="C292" s="50">
        <v>3</v>
      </c>
      <c r="D292" s="87"/>
      <c r="E292" s="206" t="s">
        <v>13</v>
      </c>
      <c r="F292" s="23">
        <f t="shared" si="9"/>
        <v>10000</v>
      </c>
      <c r="G292" s="228">
        <f t="shared" si="9"/>
        <v>7800</v>
      </c>
      <c r="H292" s="392">
        <f>G292/F292*100</f>
        <v>78</v>
      </c>
    </row>
    <row r="293" spans="1:8" ht="14.25">
      <c r="A293" s="5"/>
      <c r="B293" s="63"/>
      <c r="C293" s="50">
        <v>38</v>
      </c>
      <c r="D293" s="87"/>
      <c r="E293" s="206" t="s">
        <v>7</v>
      </c>
      <c r="F293" s="23">
        <f t="shared" si="9"/>
        <v>10000</v>
      </c>
      <c r="G293" s="228">
        <f t="shared" si="9"/>
        <v>7800</v>
      </c>
      <c r="H293" s="392">
        <f>G293/F293*100</f>
        <v>78</v>
      </c>
    </row>
    <row r="294" spans="1:8" ht="14.25">
      <c r="A294" s="5"/>
      <c r="B294" s="96" t="s">
        <v>86</v>
      </c>
      <c r="C294" s="97">
        <v>381</v>
      </c>
      <c r="D294" s="33">
        <v>31</v>
      </c>
      <c r="E294" s="107" t="s">
        <v>68</v>
      </c>
      <c r="F294" s="18">
        <v>10000</v>
      </c>
      <c r="G294" s="238">
        <f>G295</f>
        <v>7800</v>
      </c>
      <c r="H294" s="387">
        <f>G294/F294*100</f>
        <v>78</v>
      </c>
    </row>
    <row r="295" spans="1:8" ht="14.25">
      <c r="A295" s="5"/>
      <c r="B295" s="80"/>
      <c r="C295" s="50">
        <v>3811</v>
      </c>
      <c r="D295" s="87"/>
      <c r="E295" s="206" t="s">
        <v>395</v>
      </c>
      <c r="F295" s="23"/>
      <c r="G295" s="228">
        <v>7800</v>
      </c>
      <c r="H295" s="23"/>
    </row>
    <row r="296" spans="1:8" ht="14.25">
      <c r="A296" s="5"/>
      <c r="B296" s="80"/>
      <c r="C296" s="50"/>
      <c r="D296" s="87"/>
      <c r="E296" s="206"/>
      <c r="F296" s="23"/>
      <c r="G296" s="228"/>
      <c r="H296" s="23"/>
    </row>
    <row r="297" spans="1:8" ht="14.25">
      <c r="A297" s="82" t="s">
        <v>159</v>
      </c>
      <c r="B297" s="163"/>
      <c r="C297" s="164"/>
      <c r="D297" s="165"/>
      <c r="E297" s="159" t="s">
        <v>161</v>
      </c>
      <c r="F297" s="130">
        <f>F299+F307+F332+F340+F319+F325</f>
        <v>327000</v>
      </c>
      <c r="G297" s="326">
        <f>G299+G307+G332+G340+G319+G325</f>
        <v>249137</v>
      </c>
      <c r="H297" s="389">
        <f>G297/F297*100</f>
        <v>76.18868501529053</v>
      </c>
    </row>
    <row r="298" spans="1:8" ht="14.25">
      <c r="A298" s="5"/>
      <c r="B298" s="63"/>
      <c r="C298" s="5"/>
      <c r="D298" s="21"/>
      <c r="E298" s="5"/>
      <c r="F298" s="5"/>
      <c r="G298" s="228"/>
      <c r="H298" s="5"/>
    </row>
    <row r="299" spans="1:8" ht="14.25">
      <c r="A299" s="115" t="s">
        <v>204</v>
      </c>
      <c r="B299" s="116"/>
      <c r="C299" s="115"/>
      <c r="D299" s="133"/>
      <c r="E299" s="115" t="s">
        <v>163</v>
      </c>
      <c r="F299" s="102">
        <f>F300</f>
        <v>158000</v>
      </c>
      <c r="G299" s="319">
        <f>G300</f>
        <v>137405</v>
      </c>
      <c r="H299" s="390">
        <f>G299/F299*100</f>
        <v>86.96518987341773</v>
      </c>
    </row>
    <row r="300" spans="1:8" ht="14.25">
      <c r="A300" s="5"/>
      <c r="B300" s="63"/>
      <c r="C300" s="252">
        <v>3</v>
      </c>
      <c r="D300" s="255"/>
      <c r="E300" s="206" t="s">
        <v>13</v>
      </c>
      <c r="F300" s="23">
        <v>158000</v>
      </c>
      <c r="G300" s="228">
        <f>G301</f>
        <v>137405</v>
      </c>
      <c r="H300" s="392">
        <f>G300/F300*100</f>
        <v>86.96518987341773</v>
      </c>
    </row>
    <row r="301" spans="1:8" ht="14.25">
      <c r="A301" s="5"/>
      <c r="B301" s="63"/>
      <c r="C301" s="252">
        <v>32</v>
      </c>
      <c r="D301" s="255"/>
      <c r="E301" s="206" t="s">
        <v>6</v>
      </c>
      <c r="F301" s="23">
        <v>158000</v>
      </c>
      <c r="G301" s="228">
        <f>G302+G304</f>
        <v>137405</v>
      </c>
      <c r="H301" s="392">
        <f>G301/F301*100</f>
        <v>86.96518987341773</v>
      </c>
    </row>
    <row r="302" spans="1:9" ht="14.25">
      <c r="A302" s="5"/>
      <c r="B302" s="96" t="s">
        <v>88</v>
      </c>
      <c r="C302" s="97">
        <v>322</v>
      </c>
      <c r="D302" s="33">
        <v>52</v>
      </c>
      <c r="E302" s="107" t="s">
        <v>6</v>
      </c>
      <c r="F302" s="18">
        <v>100000</v>
      </c>
      <c r="G302" s="238">
        <f>G303</f>
        <v>79345</v>
      </c>
      <c r="H302" s="387">
        <f>G302/F302*100</f>
        <v>79.345</v>
      </c>
      <c r="I302" s="374"/>
    </row>
    <row r="303" spans="1:8" ht="14.25">
      <c r="A303" s="5"/>
      <c r="B303" s="80"/>
      <c r="C303" s="50">
        <v>3223</v>
      </c>
      <c r="D303" s="87"/>
      <c r="E303" s="206" t="s">
        <v>396</v>
      </c>
      <c r="F303" s="132"/>
      <c r="G303" s="325">
        <v>79345</v>
      </c>
      <c r="H303" s="132"/>
    </row>
    <row r="304" spans="1:8" ht="14.25">
      <c r="A304" s="5"/>
      <c r="B304" s="96" t="s">
        <v>88</v>
      </c>
      <c r="C304" s="97">
        <v>323</v>
      </c>
      <c r="D304" s="33">
        <v>43</v>
      </c>
      <c r="E304" s="107" t="s">
        <v>69</v>
      </c>
      <c r="F304" s="18">
        <v>58000</v>
      </c>
      <c r="G304" s="238">
        <f>G305</f>
        <v>58060</v>
      </c>
      <c r="H304" s="387">
        <f>G304/F304*100</f>
        <v>100.10344827586206</v>
      </c>
    </row>
    <row r="305" spans="1:8" ht="14.25">
      <c r="A305" s="5"/>
      <c r="B305" s="80"/>
      <c r="C305" s="50">
        <v>3232</v>
      </c>
      <c r="D305" s="87"/>
      <c r="E305" s="206" t="s">
        <v>397</v>
      </c>
      <c r="F305" s="132"/>
      <c r="G305" s="228">
        <v>58060</v>
      </c>
      <c r="H305" s="132"/>
    </row>
    <row r="306" ht="14.25">
      <c r="G306" s="228"/>
    </row>
    <row r="307" spans="1:8" ht="14.25">
      <c r="A307" s="115" t="s">
        <v>205</v>
      </c>
      <c r="B307" s="116"/>
      <c r="C307" s="156"/>
      <c r="D307" s="157"/>
      <c r="E307" s="377" t="s">
        <v>181</v>
      </c>
      <c r="F307" s="378">
        <f>F308+F313</f>
        <v>2000</v>
      </c>
      <c r="G307" s="318">
        <f>G308+G313</f>
        <v>2912</v>
      </c>
      <c r="H307" s="390">
        <f>G307/F307*100</f>
        <v>145.6</v>
      </c>
    </row>
    <row r="308" spans="1:8" ht="14.25">
      <c r="A308" s="5"/>
      <c r="B308" s="63"/>
      <c r="C308" s="252">
        <v>3</v>
      </c>
      <c r="D308" s="255"/>
      <c r="E308" s="206" t="s">
        <v>13</v>
      </c>
      <c r="F308" s="95">
        <f>F309</f>
        <v>2000</v>
      </c>
      <c r="G308" s="228">
        <f>G309</f>
        <v>1037</v>
      </c>
      <c r="H308" s="392">
        <f>G308/F308*100</f>
        <v>51.849999999999994</v>
      </c>
    </row>
    <row r="309" spans="1:8" ht="14.25">
      <c r="A309" s="5"/>
      <c r="B309" s="63"/>
      <c r="C309" s="252">
        <v>32</v>
      </c>
      <c r="D309" s="255"/>
      <c r="E309" s="206" t="s">
        <v>6</v>
      </c>
      <c r="F309" s="95">
        <f>F310</f>
        <v>2000</v>
      </c>
      <c r="G309" s="228">
        <f>G310</f>
        <v>1037</v>
      </c>
      <c r="H309" s="392">
        <f>G309/F309*100</f>
        <v>51.849999999999994</v>
      </c>
    </row>
    <row r="310" spans="1:8" ht="14.25">
      <c r="A310" s="5"/>
      <c r="B310" s="96" t="s">
        <v>91</v>
      </c>
      <c r="C310" s="97">
        <v>322</v>
      </c>
      <c r="D310" s="33">
        <v>52</v>
      </c>
      <c r="E310" s="107" t="s">
        <v>45</v>
      </c>
      <c r="F310" s="18">
        <v>2000</v>
      </c>
      <c r="G310" s="238">
        <f>G311</f>
        <v>1037</v>
      </c>
      <c r="H310" s="387">
        <f>G310/F310*100</f>
        <v>51.849999999999994</v>
      </c>
    </row>
    <row r="311" spans="1:8" ht="14.25">
      <c r="A311" s="5"/>
      <c r="B311" s="54"/>
      <c r="C311" s="5">
        <v>3221</v>
      </c>
      <c r="D311" s="21"/>
      <c r="E311" s="206" t="s">
        <v>398</v>
      </c>
      <c r="G311" s="228">
        <v>1037</v>
      </c>
      <c r="H311" s="304"/>
    </row>
    <row r="313" spans="1:8" ht="15.75">
      <c r="A313" s="212" t="s">
        <v>234</v>
      </c>
      <c r="B313" s="217"/>
      <c r="C313" s="218"/>
      <c r="D313" s="218"/>
      <c r="E313" s="218" t="s">
        <v>262</v>
      </c>
      <c r="F313" s="264">
        <f aca="true" t="shared" si="10" ref="F313:G315">F314</f>
        <v>0</v>
      </c>
      <c r="G313" s="264">
        <f t="shared" si="10"/>
        <v>1875</v>
      </c>
      <c r="H313" s="391">
        <v>0</v>
      </c>
    </row>
    <row r="314" spans="1:8" ht="14.25">
      <c r="A314" s="200"/>
      <c r="B314" s="207" t="s">
        <v>91</v>
      </c>
      <c r="C314" s="252">
        <v>4</v>
      </c>
      <c r="D314" s="255"/>
      <c r="E314" s="206" t="s">
        <v>8</v>
      </c>
      <c r="F314" s="228">
        <f t="shared" si="10"/>
        <v>0</v>
      </c>
      <c r="G314" s="228">
        <f t="shared" si="10"/>
        <v>1875</v>
      </c>
      <c r="H314" s="392">
        <v>0</v>
      </c>
    </row>
    <row r="315" spans="1:8" ht="14.25">
      <c r="A315" s="5"/>
      <c r="B315" s="207" t="s">
        <v>91</v>
      </c>
      <c r="C315" s="252">
        <v>45</v>
      </c>
      <c r="D315" s="255"/>
      <c r="E315" s="206" t="s">
        <v>235</v>
      </c>
      <c r="F315" s="228">
        <f t="shared" si="10"/>
        <v>0</v>
      </c>
      <c r="G315" s="228">
        <f t="shared" si="10"/>
        <v>1875</v>
      </c>
      <c r="H315" s="392">
        <v>0</v>
      </c>
    </row>
    <row r="316" spans="2:8" ht="14.25">
      <c r="B316" s="208" t="s">
        <v>91</v>
      </c>
      <c r="C316" s="161">
        <v>454</v>
      </c>
      <c r="D316" s="16">
        <v>52</v>
      </c>
      <c r="E316" s="205" t="s">
        <v>236</v>
      </c>
      <c r="F316" s="299">
        <v>0</v>
      </c>
      <c r="G316" s="238">
        <f>G317</f>
        <v>1875</v>
      </c>
      <c r="H316" s="387">
        <v>0</v>
      </c>
    </row>
    <row r="317" spans="2:8" ht="14.25">
      <c r="B317" s="280"/>
      <c r="C317" s="281">
        <v>4541</v>
      </c>
      <c r="D317" s="282"/>
      <c r="E317" s="283" t="s">
        <v>262</v>
      </c>
      <c r="F317" s="283"/>
      <c r="G317" s="228">
        <v>1875</v>
      </c>
      <c r="H317" s="283"/>
    </row>
    <row r="318" spans="2:8" ht="14.25">
      <c r="B318" s="280"/>
      <c r="C318" s="281"/>
      <c r="D318" s="282"/>
      <c r="E318" s="283"/>
      <c r="F318" s="283"/>
      <c r="G318" s="228"/>
      <c r="H318" s="283"/>
    </row>
    <row r="319" spans="1:8" ht="14.25">
      <c r="A319" s="219" t="s">
        <v>238</v>
      </c>
      <c r="B319" s="229"/>
      <c r="C319" s="379"/>
      <c r="D319" s="380"/>
      <c r="E319" s="219" t="s">
        <v>239</v>
      </c>
      <c r="F319" s="381">
        <f>F320</f>
        <v>20000</v>
      </c>
      <c r="G319" s="329">
        <f>G320</f>
        <v>2500</v>
      </c>
      <c r="H319" s="390">
        <f>G319/F319*100</f>
        <v>12.5</v>
      </c>
    </row>
    <row r="320" spans="1:8" ht="14.25">
      <c r="A320" s="5"/>
      <c r="B320" s="80"/>
      <c r="C320" s="252">
        <v>4</v>
      </c>
      <c r="D320" s="255"/>
      <c r="E320" s="206" t="s">
        <v>8</v>
      </c>
      <c r="F320" s="232">
        <f>F322</f>
        <v>20000</v>
      </c>
      <c r="G320" s="228">
        <f>G321</f>
        <v>2500</v>
      </c>
      <c r="H320" s="392">
        <f>G320/F320*100</f>
        <v>12.5</v>
      </c>
    </row>
    <row r="321" spans="1:8" ht="14.25">
      <c r="A321" s="5"/>
      <c r="B321" s="207" t="s">
        <v>91</v>
      </c>
      <c r="C321" s="252">
        <v>45</v>
      </c>
      <c r="D321" s="255"/>
      <c r="E321" s="206" t="s">
        <v>235</v>
      </c>
      <c r="F321" s="232">
        <v>20000</v>
      </c>
      <c r="G321" s="228">
        <f>G322</f>
        <v>2500</v>
      </c>
      <c r="H321" s="392">
        <f>G321/F321*100</f>
        <v>12.5</v>
      </c>
    </row>
    <row r="322" spans="1:8" ht="14.25">
      <c r="A322" s="5"/>
      <c r="B322" s="208" t="s">
        <v>91</v>
      </c>
      <c r="C322" s="161">
        <v>454</v>
      </c>
      <c r="D322" s="16">
        <v>52</v>
      </c>
      <c r="E322" s="205" t="s">
        <v>236</v>
      </c>
      <c r="F322" s="18">
        <v>20000</v>
      </c>
      <c r="G322" s="238">
        <f>G323</f>
        <v>2500</v>
      </c>
      <c r="H322" s="387">
        <f>G322/F322*100</f>
        <v>12.5</v>
      </c>
    </row>
    <row r="323" spans="3:7" ht="14.25">
      <c r="C323">
        <v>4541</v>
      </c>
      <c r="E323" s="283" t="s">
        <v>262</v>
      </c>
      <c r="G323" s="228">
        <v>2500</v>
      </c>
    </row>
    <row r="324" spans="3:8" ht="14.25">
      <c r="C324" s="382"/>
      <c r="D324" s="382"/>
      <c r="E324" s="283"/>
      <c r="F324" s="382"/>
      <c r="G324" s="228"/>
      <c r="H324" s="382"/>
    </row>
    <row r="325" spans="1:8" ht="14.25">
      <c r="A325" s="219" t="s">
        <v>286</v>
      </c>
      <c r="B325" s="225"/>
      <c r="C325" s="379"/>
      <c r="D325" s="380"/>
      <c r="E325" s="219" t="s">
        <v>240</v>
      </c>
      <c r="F325" s="381">
        <f aca="true" t="shared" si="11" ref="F325:G327">F326</f>
        <v>10000</v>
      </c>
      <c r="G325" s="329">
        <f t="shared" si="11"/>
        <v>0</v>
      </c>
      <c r="H325" s="390">
        <f>G325/F325*100</f>
        <v>0</v>
      </c>
    </row>
    <row r="326" spans="1:8" ht="14.25">
      <c r="A326" s="230"/>
      <c r="B326" s="80"/>
      <c r="C326" s="252">
        <v>3</v>
      </c>
      <c r="D326" s="255"/>
      <c r="E326" s="206" t="s">
        <v>13</v>
      </c>
      <c r="F326" s="383">
        <f t="shared" si="11"/>
        <v>10000</v>
      </c>
      <c r="G326" s="330">
        <f t="shared" si="11"/>
        <v>0</v>
      </c>
      <c r="H326" s="392">
        <f>G326/F326*100</f>
        <v>0</v>
      </c>
    </row>
    <row r="327" spans="1:8" ht="14.25">
      <c r="A327" s="230"/>
      <c r="B327" s="80"/>
      <c r="C327" s="252">
        <v>32</v>
      </c>
      <c r="D327" s="255"/>
      <c r="E327" s="206" t="s">
        <v>6</v>
      </c>
      <c r="F327" s="383">
        <f t="shared" si="11"/>
        <v>10000</v>
      </c>
      <c r="G327" s="330">
        <f t="shared" si="11"/>
        <v>0</v>
      </c>
      <c r="H327" s="392">
        <f>G327/F327*100</f>
        <v>0</v>
      </c>
    </row>
    <row r="328" spans="1:8" ht="14.25">
      <c r="A328" s="5"/>
      <c r="B328" s="96" t="s">
        <v>91</v>
      </c>
      <c r="C328" s="306">
        <v>322</v>
      </c>
      <c r="D328" s="204">
        <v>52</v>
      </c>
      <c r="E328" s="209" t="s">
        <v>45</v>
      </c>
      <c r="F328" s="241">
        <v>10000</v>
      </c>
      <c r="G328" s="238">
        <v>0</v>
      </c>
      <c r="H328" s="387">
        <f>G328/F328*100</f>
        <v>0</v>
      </c>
    </row>
    <row r="329" spans="1:8" ht="14.25">
      <c r="A329" s="44"/>
      <c r="B329" s="176"/>
      <c r="C329" s="45"/>
      <c r="D329" s="45"/>
      <c r="E329" s="199"/>
      <c r="G329" s="228"/>
      <c r="H329" s="303" t="s">
        <v>412</v>
      </c>
    </row>
    <row r="330" spans="1:8" ht="14.25">
      <c r="A330" s="16">
        <v>1</v>
      </c>
      <c r="B330" s="78" t="s">
        <v>78</v>
      </c>
      <c r="C330" s="43">
        <v>3</v>
      </c>
      <c r="D330" s="43">
        <v>4</v>
      </c>
      <c r="E330" s="15">
        <v>5</v>
      </c>
      <c r="F330" s="202">
        <v>8</v>
      </c>
      <c r="G330" s="336">
        <v>7</v>
      </c>
      <c r="H330" s="202">
        <v>8</v>
      </c>
    </row>
    <row r="331" spans="1:8" ht="14.25">
      <c r="A331" s="19"/>
      <c r="B331" s="395"/>
      <c r="C331" s="45"/>
      <c r="D331" s="45"/>
      <c r="E331" s="45"/>
      <c r="F331" s="399"/>
      <c r="G331" s="397"/>
      <c r="H331" s="399"/>
    </row>
    <row r="332" spans="1:8" ht="14.25">
      <c r="A332" s="115" t="s">
        <v>206</v>
      </c>
      <c r="B332" s="116"/>
      <c r="C332" s="377"/>
      <c r="D332" s="384"/>
      <c r="E332" s="210" t="s">
        <v>182</v>
      </c>
      <c r="F332" s="378">
        <f>F334</f>
        <v>87000</v>
      </c>
      <c r="G332" s="318">
        <f>G334</f>
        <v>79005</v>
      </c>
      <c r="H332" s="390">
        <f>G332/F332*100</f>
        <v>90.8103448275862</v>
      </c>
    </row>
    <row r="333" spans="1:8" ht="14.25">
      <c r="A333" s="5"/>
      <c r="B333" s="63"/>
      <c r="C333" s="252">
        <v>3</v>
      </c>
      <c r="D333" s="255"/>
      <c r="E333" s="206" t="s">
        <v>13</v>
      </c>
      <c r="F333" s="376">
        <f>F334</f>
        <v>87000</v>
      </c>
      <c r="G333" s="328">
        <f>G334</f>
        <v>79005</v>
      </c>
      <c r="H333" s="392">
        <f>G333/F333*100</f>
        <v>90.8103448275862</v>
      </c>
    </row>
    <row r="334" spans="1:8" ht="14.25">
      <c r="A334" s="5"/>
      <c r="B334" s="63"/>
      <c r="C334" s="252">
        <v>32</v>
      </c>
      <c r="D334" s="255"/>
      <c r="E334" s="206" t="s">
        <v>6</v>
      </c>
      <c r="F334" s="376">
        <v>87000</v>
      </c>
      <c r="G334" s="328">
        <f>G335+G337</f>
        <v>79005</v>
      </c>
      <c r="H334" s="392">
        <f>G334/F334*100</f>
        <v>90.8103448275862</v>
      </c>
    </row>
    <row r="335" spans="1:8" ht="14.25">
      <c r="A335" s="5"/>
      <c r="B335" s="96" t="s">
        <v>91</v>
      </c>
      <c r="C335" s="306">
        <v>322</v>
      </c>
      <c r="D335" s="204">
        <v>52</v>
      </c>
      <c r="E335" s="209" t="s">
        <v>45</v>
      </c>
      <c r="F335" s="241">
        <v>7000</v>
      </c>
      <c r="G335" s="238">
        <f>G336</f>
        <v>5265</v>
      </c>
      <c r="H335" s="387">
        <f>G335/F335*100</f>
        <v>75.21428571428571</v>
      </c>
    </row>
    <row r="336" spans="1:8" ht="14.25">
      <c r="A336" s="5"/>
      <c r="B336" s="80"/>
      <c r="C336" s="252">
        <v>3223</v>
      </c>
      <c r="D336" s="255"/>
      <c r="E336" s="206" t="s">
        <v>396</v>
      </c>
      <c r="F336" s="385"/>
      <c r="G336" s="325">
        <v>5265</v>
      </c>
      <c r="H336" s="385"/>
    </row>
    <row r="337" spans="1:8" ht="14.25">
      <c r="A337" s="5"/>
      <c r="B337" s="96" t="s">
        <v>91</v>
      </c>
      <c r="C337" s="306">
        <v>323</v>
      </c>
      <c r="D337" s="204">
        <v>52</v>
      </c>
      <c r="E337" s="209" t="s">
        <v>25</v>
      </c>
      <c r="F337" s="241">
        <v>80000</v>
      </c>
      <c r="G337" s="238">
        <f>G338</f>
        <v>73740</v>
      </c>
      <c r="H337" s="387">
        <f>G337/F337*100</f>
        <v>92.175</v>
      </c>
    </row>
    <row r="338" spans="3:8" ht="14.25">
      <c r="C338" s="252">
        <v>3232</v>
      </c>
      <c r="D338" s="382"/>
      <c r="E338" s="206" t="s">
        <v>458</v>
      </c>
      <c r="F338" s="382"/>
      <c r="G338" s="228">
        <v>73740</v>
      </c>
      <c r="H338" s="382"/>
    </row>
    <row r="339" spans="3:8" ht="14.25">
      <c r="C339" s="252"/>
      <c r="D339" s="382"/>
      <c r="E339" s="206"/>
      <c r="F339" s="382"/>
      <c r="G339" s="228"/>
      <c r="H339" s="382"/>
    </row>
    <row r="340" spans="1:8" ht="14.25">
      <c r="A340" s="219" t="s">
        <v>285</v>
      </c>
      <c r="B340" s="220"/>
      <c r="C340" s="284"/>
      <c r="D340" s="270"/>
      <c r="E340" s="223" t="s">
        <v>237</v>
      </c>
      <c r="F340" s="285">
        <f>F341</f>
        <v>50000</v>
      </c>
      <c r="G340" s="320">
        <f>G341</f>
        <v>27315</v>
      </c>
      <c r="H340" s="390">
        <f>G340/F340*100</f>
        <v>54.63</v>
      </c>
    </row>
    <row r="341" spans="1:8" ht="14.25">
      <c r="A341" s="5"/>
      <c r="B341" s="80"/>
      <c r="C341" s="252">
        <v>4</v>
      </c>
      <c r="D341" s="255"/>
      <c r="E341" s="206" t="s">
        <v>8</v>
      </c>
      <c r="F341" s="385">
        <v>50000</v>
      </c>
      <c r="G341" s="228">
        <f>G342</f>
        <v>27315</v>
      </c>
      <c r="H341" s="392">
        <f>G341/F341*100</f>
        <v>54.63</v>
      </c>
    </row>
    <row r="342" spans="1:8" ht="14.25">
      <c r="A342" s="5"/>
      <c r="B342" s="80"/>
      <c r="C342" s="252">
        <v>45</v>
      </c>
      <c r="D342" s="255"/>
      <c r="E342" s="206" t="s">
        <v>235</v>
      </c>
      <c r="F342" s="232">
        <v>50000</v>
      </c>
      <c r="G342" s="228">
        <f>G343</f>
        <v>27315</v>
      </c>
      <c r="H342" s="392">
        <f>G342/F342*100</f>
        <v>54.63</v>
      </c>
    </row>
    <row r="343" spans="1:8" ht="14.25">
      <c r="A343" s="5"/>
      <c r="B343" s="208" t="s">
        <v>91</v>
      </c>
      <c r="C343" s="161">
        <v>454</v>
      </c>
      <c r="D343" s="16">
        <v>52</v>
      </c>
      <c r="E343" s="205" t="s">
        <v>236</v>
      </c>
      <c r="F343" s="18">
        <v>50000</v>
      </c>
      <c r="G343" s="238">
        <f>G344</f>
        <v>27315</v>
      </c>
      <c r="H343" s="387">
        <f>G343/F343*100</f>
        <v>54.63</v>
      </c>
    </row>
    <row r="344" spans="1:8" ht="14.25">
      <c r="A344" s="5"/>
      <c r="B344" s="207"/>
      <c r="C344" s="54">
        <v>4541</v>
      </c>
      <c r="D344" s="21"/>
      <c r="E344" s="200" t="s">
        <v>399</v>
      </c>
      <c r="F344" s="23"/>
      <c r="G344" s="228">
        <v>27315</v>
      </c>
      <c r="H344" s="23"/>
    </row>
    <row r="345" spans="1:8" ht="14.25">
      <c r="A345" s="5"/>
      <c r="B345" s="207"/>
      <c r="C345" s="54"/>
      <c r="D345" s="21"/>
      <c r="E345" s="200"/>
      <c r="F345" s="23"/>
      <c r="G345" s="228"/>
      <c r="H345" s="23"/>
    </row>
    <row r="346" spans="1:8" ht="14.25">
      <c r="A346" s="82" t="s">
        <v>207</v>
      </c>
      <c r="B346" s="111"/>
      <c r="C346" s="84"/>
      <c r="D346" s="173"/>
      <c r="E346" s="84" t="s">
        <v>166</v>
      </c>
      <c r="F346" s="85">
        <f>F348+F363</f>
        <v>408000</v>
      </c>
      <c r="G346" s="317">
        <f>G348+G363</f>
        <v>47633</v>
      </c>
      <c r="H346" s="389">
        <f>G346/F346*100</f>
        <v>11.674754901960785</v>
      </c>
    </row>
    <row r="347" spans="1:8" ht="14.25">
      <c r="A347" s="5"/>
      <c r="B347" s="63"/>
      <c r="C347" s="5"/>
      <c r="D347" s="21"/>
      <c r="E347" s="5"/>
      <c r="F347" s="5"/>
      <c r="G347" s="228"/>
      <c r="H347" s="5"/>
    </row>
    <row r="348" spans="1:8" ht="14.25">
      <c r="A348" s="293" t="s">
        <v>278</v>
      </c>
      <c r="B348" s="116"/>
      <c r="C348" s="115"/>
      <c r="D348" s="133"/>
      <c r="E348" s="174" t="s">
        <v>183</v>
      </c>
      <c r="F348" s="102">
        <f>F357+F350</f>
        <v>378000</v>
      </c>
      <c r="G348" s="102">
        <f>G357+G350</f>
        <v>47633</v>
      </c>
      <c r="H348" s="390">
        <f>G348/F348*100</f>
        <v>12.601322751322751</v>
      </c>
    </row>
    <row r="349" spans="1:8" ht="14.25">
      <c r="A349" s="230"/>
      <c r="B349" s="158"/>
      <c r="C349" s="51"/>
      <c r="D349" s="134"/>
      <c r="E349" s="339"/>
      <c r="F349" s="180"/>
      <c r="G349" s="330"/>
      <c r="H349" s="180"/>
    </row>
    <row r="350" spans="1:8" ht="14.25">
      <c r="A350" s="212" t="s">
        <v>300</v>
      </c>
      <c r="B350" s="340"/>
      <c r="C350" s="341"/>
      <c r="D350" s="342"/>
      <c r="E350" s="291" t="s">
        <v>301</v>
      </c>
      <c r="F350" s="263">
        <f>F351</f>
        <v>148000</v>
      </c>
      <c r="G350" s="263">
        <f>G351</f>
        <v>47633</v>
      </c>
      <c r="H350" s="391">
        <v>0</v>
      </c>
    </row>
    <row r="351" spans="1:8" ht="14.25">
      <c r="A351" s="200"/>
      <c r="B351" s="343"/>
      <c r="C351" s="39">
        <v>4</v>
      </c>
      <c r="D351" s="45"/>
      <c r="E351" s="40" t="s">
        <v>8</v>
      </c>
      <c r="F351" s="180">
        <f>F352</f>
        <v>148000</v>
      </c>
      <c r="G351" s="180">
        <f>G352</f>
        <v>47633</v>
      </c>
      <c r="H351" s="180">
        <v>0</v>
      </c>
    </row>
    <row r="352" spans="1:8" ht="14.25">
      <c r="A352" s="200"/>
      <c r="B352" s="343"/>
      <c r="C352" s="39">
        <v>42</v>
      </c>
      <c r="D352" s="45"/>
      <c r="E352" s="40" t="s">
        <v>10</v>
      </c>
      <c r="F352" s="180">
        <f>F353+F354</f>
        <v>148000</v>
      </c>
      <c r="G352" s="180">
        <f>G354</f>
        <v>47633</v>
      </c>
      <c r="H352" s="180">
        <v>0</v>
      </c>
    </row>
    <row r="353" spans="1:8" ht="14.25">
      <c r="A353" s="200"/>
      <c r="B353" s="208" t="s">
        <v>90</v>
      </c>
      <c r="C353" s="306">
        <v>421</v>
      </c>
      <c r="D353" s="204">
        <v>52</v>
      </c>
      <c r="E353" s="209" t="s">
        <v>443</v>
      </c>
      <c r="F353" s="422">
        <v>100000</v>
      </c>
      <c r="G353" s="422"/>
      <c r="H353" s="422"/>
    </row>
    <row r="354" spans="1:8" ht="14.25">
      <c r="A354" s="200"/>
      <c r="B354" s="208" t="s">
        <v>90</v>
      </c>
      <c r="C354" s="306">
        <v>426</v>
      </c>
      <c r="D354" s="204">
        <v>52</v>
      </c>
      <c r="E354" s="209" t="s">
        <v>302</v>
      </c>
      <c r="F354" s="108">
        <v>48000</v>
      </c>
      <c r="G354" s="108">
        <f>G355</f>
        <v>47633</v>
      </c>
      <c r="H354" s="387">
        <v>0</v>
      </c>
    </row>
    <row r="355" spans="1:8" ht="14.25">
      <c r="A355" s="230"/>
      <c r="B355" s="158"/>
      <c r="C355" s="51">
        <v>4264</v>
      </c>
      <c r="D355" s="134"/>
      <c r="E355" s="230" t="s">
        <v>400</v>
      </c>
      <c r="F355" s="180"/>
      <c r="G355" s="330">
        <v>47633</v>
      </c>
      <c r="H355" s="180">
        <v>0</v>
      </c>
    </row>
    <row r="356" spans="1:8" ht="14.25">
      <c r="A356" s="230"/>
      <c r="B356" s="158"/>
      <c r="C356" s="51"/>
      <c r="D356" s="134"/>
      <c r="E356" s="230"/>
      <c r="F356" s="180"/>
      <c r="G356" s="330"/>
      <c r="H356" s="180"/>
    </row>
    <row r="357" spans="1:8" ht="14.25">
      <c r="A357" s="212" t="s">
        <v>280</v>
      </c>
      <c r="B357" s="211"/>
      <c r="C357" s="214"/>
      <c r="D357" s="141"/>
      <c r="E357" s="291" t="s">
        <v>273</v>
      </c>
      <c r="F357" s="268">
        <f>F358</f>
        <v>230000</v>
      </c>
      <c r="G357" s="268">
        <f>G358</f>
        <v>0</v>
      </c>
      <c r="H357" s="268"/>
    </row>
    <row r="358" spans="1:8" ht="14.25">
      <c r="A358" s="5"/>
      <c r="B358" s="63"/>
      <c r="C358" s="39">
        <v>4</v>
      </c>
      <c r="D358" s="45"/>
      <c r="E358" s="40" t="s">
        <v>8</v>
      </c>
      <c r="F358" s="41">
        <f>F359</f>
        <v>230000</v>
      </c>
      <c r="G358" s="41">
        <f>G359</f>
        <v>0</v>
      </c>
      <c r="H358" s="392">
        <f>G358/F358*100</f>
        <v>0</v>
      </c>
    </row>
    <row r="359" spans="1:8" ht="14.25">
      <c r="A359" s="5"/>
      <c r="B359" s="63"/>
      <c r="C359" s="39">
        <v>42</v>
      </c>
      <c r="D359" s="45"/>
      <c r="E359" s="40" t="s">
        <v>10</v>
      </c>
      <c r="F359" s="41">
        <f>F360+F361</f>
        <v>230000</v>
      </c>
      <c r="G359" s="41">
        <f>G360+G361</f>
        <v>0</v>
      </c>
      <c r="H359" s="392">
        <f>G359/F359*100</f>
        <v>0</v>
      </c>
    </row>
    <row r="360" spans="1:8" ht="14.25">
      <c r="A360" s="5"/>
      <c r="B360" s="96" t="s">
        <v>90</v>
      </c>
      <c r="C360" s="97">
        <v>426</v>
      </c>
      <c r="D360" s="33">
        <v>52</v>
      </c>
      <c r="E360" s="209" t="s">
        <v>274</v>
      </c>
      <c r="F360" s="108">
        <v>150000</v>
      </c>
      <c r="G360" s="238">
        <v>0</v>
      </c>
      <c r="H360" s="387">
        <f>G360/F360*100</f>
        <v>0</v>
      </c>
    </row>
    <row r="361" spans="1:8" ht="14.25">
      <c r="A361" s="5"/>
      <c r="B361" s="208" t="s">
        <v>90</v>
      </c>
      <c r="C361" s="97">
        <v>426</v>
      </c>
      <c r="D361" s="300" t="s">
        <v>297</v>
      </c>
      <c r="E361" s="209" t="s">
        <v>275</v>
      </c>
      <c r="F361" s="18">
        <v>80000</v>
      </c>
      <c r="G361" s="238">
        <v>0</v>
      </c>
      <c r="H361" s="387">
        <f>G361/F361*100</f>
        <v>0</v>
      </c>
    </row>
    <row r="362" spans="1:8" ht="14.25">
      <c r="A362" s="5"/>
      <c r="B362" s="207"/>
      <c r="C362" s="50"/>
      <c r="D362" s="87"/>
      <c r="E362" s="206"/>
      <c r="F362" s="5"/>
      <c r="G362" s="228"/>
      <c r="H362" s="5"/>
    </row>
    <row r="363" spans="1:8" ht="14.25">
      <c r="A363" s="293" t="s">
        <v>279</v>
      </c>
      <c r="B363" s="116"/>
      <c r="C363" s="221"/>
      <c r="D363" s="222"/>
      <c r="E363" s="262" t="s">
        <v>184</v>
      </c>
      <c r="F363" s="227">
        <v>30000</v>
      </c>
      <c r="G363" s="329">
        <f>G364</f>
        <v>0</v>
      </c>
      <c r="H363" s="390">
        <f>G363/F363*100</f>
        <v>0</v>
      </c>
    </row>
    <row r="364" spans="1:8" ht="14.25">
      <c r="A364" s="5"/>
      <c r="B364" s="63"/>
      <c r="C364" s="39">
        <v>3</v>
      </c>
      <c r="D364" s="45"/>
      <c r="E364" s="40" t="s">
        <v>13</v>
      </c>
      <c r="F364" s="23">
        <v>30000</v>
      </c>
      <c r="G364" s="228">
        <f>G365</f>
        <v>0</v>
      </c>
      <c r="H364" s="392">
        <f>G364/F364*100</f>
        <v>0</v>
      </c>
    </row>
    <row r="365" spans="1:8" ht="14.25">
      <c r="A365" s="5"/>
      <c r="B365" s="63"/>
      <c r="C365" s="39">
        <v>32</v>
      </c>
      <c r="D365" s="45"/>
      <c r="E365" s="40" t="s">
        <v>6</v>
      </c>
      <c r="F365" s="23">
        <v>30000</v>
      </c>
      <c r="G365" s="228">
        <f>G366</f>
        <v>0</v>
      </c>
      <c r="H365" s="392">
        <f>G365/F365*100</f>
        <v>0</v>
      </c>
    </row>
    <row r="366" spans="1:8" ht="14.25">
      <c r="A366" s="5"/>
      <c r="B366" s="96" t="s">
        <v>87</v>
      </c>
      <c r="C366" s="97">
        <v>323</v>
      </c>
      <c r="D366" s="33">
        <v>52</v>
      </c>
      <c r="E366" s="97" t="s">
        <v>69</v>
      </c>
      <c r="F366" s="18">
        <v>30000</v>
      </c>
      <c r="G366" s="238">
        <v>0</v>
      </c>
      <c r="H366" s="387">
        <f>G366/F366*100</f>
        <v>0</v>
      </c>
    </row>
    <row r="367" spans="1:8" ht="14.25">
      <c r="A367" s="5"/>
      <c r="B367" s="80"/>
      <c r="C367" s="50"/>
      <c r="D367" s="87"/>
      <c r="E367" s="50"/>
      <c r="F367" s="132"/>
      <c r="G367" s="228"/>
      <c r="H367" s="132"/>
    </row>
    <row r="368" spans="1:8" ht="14.25">
      <c r="A368" s="142" t="s">
        <v>162</v>
      </c>
      <c r="B368" s="175"/>
      <c r="C368" s="113"/>
      <c r="D368" s="113"/>
      <c r="E368" s="145" t="s">
        <v>167</v>
      </c>
      <c r="F368" s="130">
        <f>F369+F385+F390</f>
        <v>500000</v>
      </c>
      <c r="G368" s="326">
        <f>G369+G385+G390</f>
        <v>107075</v>
      </c>
      <c r="H368" s="389">
        <f>G368/F368*100</f>
        <v>21.415</v>
      </c>
    </row>
    <row r="369" spans="1:8" ht="14.25">
      <c r="A369" s="259" t="s">
        <v>168</v>
      </c>
      <c r="B369" s="279"/>
      <c r="C369" s="260"/>
      <c r="D369" s="260"/>
      <c r="E369" s="261" t="s">
        <v>220</v>
      </c>
      <c r="F369" s="224">
        <f>F376+F371</f>
        <v>450000</v>
      </c>
      <c r="G369" s="224">
        <f>G376+G371</f>
        <v>107075</v>
      </c>
      <c r="H369" s="390">
        <f>G369/F369*100</f>
        <v>23.794444444444444</v>
      </c>
    </row>
    <row r="371" spans="1:8" ht="14.25">
      <c r="A371" s="423" t="s">
        <v>444</v>
      </c>
      <c r="B371" s="424"/>
      <c r="C371" s="425"/>
      <c r="D371" s="425"/>
      <c r="E371" s="425" t="s">
        <v>445</v>
      </c>
      <c r="F371" s="264">
        <f aca="true" t="shared" si="12" ref="F371:G373">F372</f>
        <v>80000</v>
      </c>
      <c r="G371" s="264">
        <f t="shared" si="12"/>
        <v>80000</v>
      </c>
      <c r="H371" s="264"/>
    </row>
    <row r="372" spans="2:8" ht="14.25">
      <c r="B372" s="80"/>
      <c r="C372" s="4">
        <v>4</v>
      </c>
      <c r="D372" s="67"/>
      <c r="E372" s="40" t="s">
        <v>8</v>
      </c>
      <c r="F372" s="426">
        <f t="shared" si="12"/>
        <v>80000</v>
      </c>
      <c r="G372" s="426">
        <f t="shared" si="12"/>
        <v>80000</v>
      </c>
      <c r="H372" s="426"/>
    </row>
    <row r="373" spans="2:8" ht="14.25">
      <c r="B373" s="80"/>
      <c r="C373" s="39">
        <v>42</v>
      </c>
      <c r="D373" s="45"/>
      <c r="E373" s="40" t="s">
        <v>10</v>
      </c>
      <c r="F373" s="426">
        <f t="shared" si="12"/>
        <v>80000</v>
      </c>
      <c r="G373" s="426">
        <f t="shared" si="12"/>
        <v>80000</v>
      </c>
      <c r="H373" s="426"/>
    </row>
    <row r="374" spans="2:8" ht="14.25">
      <c r="B374" s="96" t="s">
        <v>91</v>
      </c>
      <c r="C374" s="97">
        <v>426</v>
      </c>
      <c r="D374" s="33">
        <v>71</v>
      </c>
      <c r="E374" s="294" t="s">
        <v>446</v>
      </c>
      <c r="F374" s="238">
        <v>80000</v>
      </c>
      <c r="G374" s="238">
        <v>80000</v>
      </c>
      <c r="H374" s="427"/>
    </row>
    <row r="375" spans="2:5" ht="14.25">
      <c r="B375" s="80"/>
      <c r="C375" s="50"/>
      <c r="D375" s="87"/>
      <c r="E375" s="273"/>
    </row>
    <row r="376" spans="1:8" ht="14.25">
      <c r="A376" s="216" t="s">
        <v>208</v>
      </c>
      <c r="B376" s="213"/>
      <c r="C376" s="214"/>
      <c r="D376" s="215"/>
      <c r="E376" s="278" t="s">
        <v>276</v>
      </c>
      <c r="F376" s="292">
        <f>F377</f>
        <v>370000</v>
      </c>
      <c r="G376" s="331">
        <f>G377</f>
        <v>27075</v>
      </c>
      <c r="H376" s="391">
        <f>G376/F376*100</f>
        <v>7.3175675675675675</v>
      </c>
    </row>
    <row r="377" spans="1:8" ht="14.25">
      <c r="A377" s="77"/>
      <c r="B377" s="80"/>
      <c r="C377" s="4">
        <v>4</v>
      </c>
      <c r="D377" s="67"/>
      <c r="E377" s="40" t="s">
        <v>8</v>
      </c>
      <c r="F377" s="179">
        <f>F378+F380</f>
        <v>370000</v>
      </c>
      <c r="G377" s="179">
        <f>G378+G380</f>
        <v>27075</v>
      </c>
      <c r="H377" s="392">
        <f>G377/F377*100</f>
        <v>7.3175675675675675</v>
      </c>
    </row>
    <row r="378" spans="1:8" ht="14.25">
      <c r="A378" s="77"/>
      <c r="B378" s="80"/>
      <c r="C378" s="39">
        <v>41</v>
      </c>
      <c r="D378" s="45"/>
      <c r="E378" s="94" t="s">
        <v>259</v>
      </c>
      <c r="F378" s="179">
        <f>F379</f>
        <v>80000</v>
      </c>
      <c r="G378" s="179">
        <f>G379</f>
        <v>0</v>
      </c>
      <c r="H378" s="392">
        <f>G378/F378*100</f>
        <v>0</v>
      </c>
    </row>
    <row r="379" spans="1:8" ht="14.25">
      <c r="A379" s="77"/>
      <c r="B379" s="96"/>
      <c r="C379" s="306">
        <v>411</v>
      </c>
      <c r="D379" s="204">
        <v>52</v>
      </c>
      <c r="E379" s="209" t="s">
        <v>260</v>
      </c>
      <c r="F379" s="178">
        <v>80000</v>
      </c>
      <c r="G379" s="238"/>
      <c r="H379" s="387">
        <f>G379/F379*100</f>
        <v>0</v>
      </c>
    </row>
    <row r="380" spans="1:8" ht="14.25">
      <c r="A380" s="77"/>
      <c r="B380" s="80"/>
      <c r="C380" s="39">
        <v>42</v>
      </c>
      <c r="D380" s="45"/>
      <c r="E380" s="40" t="s">
        <v>10</v>
      </c>
      <c r="F380" s="179">
        <f>F381+F382</f>
        <v>290000</v>
      </c>
      <c r="G380" s="179">
        <f>G381+G382</f>
        <v>27075</v>
      </c>
      <c r="H380" s="179"/>
    </row>
    <row r="381" spans="1:8" ht="14.25">
      <c r="A381" s="5"/>
      <c r="B381" s="96" t="s">
        <v>91</v>
      </c>
      <c r="C381" s="97">
        <v>426</v>
      </c>
      <c r="D381" s="33">
        <v>71</v>
      </c>
      <c r="E381" s="294" t="s">
        <v>284</v>
      </c>
      <c r="F381" s="178">
        <v>240000</v>
      </c>
      <c r="G381" s="238">
        <v>0</v>
      </c>
      <c r="H381" s="387">
        <f>G381/F381*100</f>
        <v>0</v>
      </c>
    </row>
    <row r="382" spans="1:8" ht="14.25">
      <c r="A382" s="5"/>
      <c r="B382" s="96" t="s">
        <v>91</v>
      </c>
      <c r="C382" s="97">
        <v>426</v>
      </c>
      <c r="D382" s="33">
        <v>71</v>
      </c>
      <c r="E382" s="98" t="s">
        <v>109</v>
      </c>
      <c r="F382" s="178">
        <v>50000</v>
      </c>
      <c r="G382" s="238">
        <f>G383</f>
        <v>27075</v>
      </c>
      <c r="H382" s="387">
        <f>G382/F382*100</f>
        <v>54.15</v>
      </c>
    </row>
    <row r="383" spans="1:8" ht="14.25">
      <c r="A383" s="5"/>
      <c r="B383" s="80"/>
      <c r="C383" s="50">
        <v>4264</v>
      </c>
      <c r="D383" s="87"/>
      <c r="E383" s="273" t="s">
        <v>401</v>
      </c>
      <c r="F383" s="179"/>
      <c r="G383" s="228">
        <v>27075</v>
      </c>
      <c r="H383" s="179"/>
    </row>
    <row r="384" spans="1:8" ht="14.25">
      <c r="A384" s="5"/>
      <c r="B384" s="80"/>
      <c r="C384" s="50"/>
      <c r="D384" s="87"/>
      <c r="E384" s="273"/>
      <c r="F384" s="179"/>
      <c r="G384" s="228"/>
      <c r="H384" s="179"/>
    </row>
    <row r="385" spans="1:8" ht="14.25">
      <c r="A385" s="269" t="s">
        <v>216</v>
      </c>
      <c r="B385" s="220"/>
      <c r="C385" s="221"/>
      <c r="D385" s="222"/>
      <c r="E385" s="259" t="s">
        <v>218</v>
      </c>
      <c r="F385" s="224">
        <f aca="true" t="shared" si="13" ref="F385:G387">F386</f>
        <v>0</v>
      </c>
      <c r="G385" s="320">
        <f t="shared" si="13"/>
        <v>0</v>
      </c>
      <c r="H385" s="390">
        <v>0</v>
      </c>
    </row>
    <row r="386" spans="1:8" ht="14.25">
      <c r="A386" s="51"/>
      <c r="B386" s="86"/>
      <c r="C386" s="4">
        <v>4</v>
      </c>
      <c r="D386" s="67"/>
      <c r="E386" s="40" t="s">
        <v>8</v>
      </c>
      <c r="F386" s="41">
        <f t="shared" si="13"/>
        <v>0</v>
      </c>
      <c r="G386" s="41">
        <f t="shared" si="13"/>
        <v>0</v>
      </c>
      <c r="H386" s="392">
        <v>0</v>
      </c>
    </row>
    <row r="387" spans="1:8" ht="14.25">
      <c r="A387" s="51"/>
      <c r="B387" s="86"/>
      <c r="C387" s="39">
        <v>42</v>
      </c>
      <c r="D387" s="45"/>
      <c r="E387" s="40" t="s">
        <v>219</v>
      </c>
      <c r="F387" s="41">
        <f t="shared" si="13"/>
        <v>0</v>
      </c>
      <c r="G387" s="41">
        <f t="shared" si="13"/>
        <v>0</v>
      </c>
      <c r="H387" s="392">
        <v>0</v>
      </c>
    </row>
    <row r="388" spans="1:8" ht="14.25">
      <c r="A388" s="51"/>
      <c r="B388" s="181" t="s">
        <v>91</v>
      </c>
      <c r="C388" s="97">
        <v>421</v>
      </c>
      <c r="D388" s="204">
        <v>52</v>
      </c>
      <c r="E388" s="209" t="s">
        <v>241</v>
      </c>
      <c r="F388" s="108">
        <v>0</v>
      </c>
      <c r="G388" s="238">
        <v>0</v>
      </c>
      <c r="H388" s="387">
        <v>0</v>
      </c>
    </row>
    <row r="389" spans="1:8" ht="14.25">
      <c r="A389" s="51"/>
      <c r="B389" s="86"/>
      <c r="C389" s="50"/>
      <c r="D389" s="255"/>
      <c r="E389" s="206"/>
      <c r="F389" s="41"/>
      <c r="G389" s="228"/>
      <c r="H389" s="41"/>
    </row>
    <row r="390" spans="1:8" ht="14.25">
      <c r="A390" s="219" t="s">
        <v>251</v>
      </c>
      <c r="B390" s="220"/>
      <c r="C390" s="221"/>
      <c r="D390" s="270"/>
      <c r="E390" s="223" t="s">
        <v>277</v>
      </c>
      <c r="F390" s="224">
        <v>50000</v>
      </c>
      <c r="G390" s="320">
        <f>G391</f>
        <v>0</v>
      </c>
      <c r="H390" s="390">
        <f>G390/F390*100</f>
        <v>0</v>
      </c>
    </row>
    <row r="391" spans="1:8" ht="14.25">
      <c r="A391" s="51"/>
      <c r="C391" s="4">
        <v>4</v>
      </c>
      <c r="D391" s="67"/>
      <c r="E391" s="40" t="s">
        <v>8</v>
      </c>
      <c r="F391" s="41">
        <v>50000</v>
      </c>
      <c r="G391" s="228">
        <f>G392</f>
        <v>0</v>
      </c>
      <c r="H391" s="392">
        <f>G391/F391*100</f>
        <v>0</v>
      </c>
    </row>
    <row r="392" spans="1:8" ht="14.25">
      <c r="A392" s="51"/>
      <c r="B392" s="86"/>
      <c r="C392" s="50">
        <v>45</v>
      </c>
      <c r="D392" s="255"/>
      <c r="E392" s="206" t="s">
        <v>252</v>
      </c>
      <c r="F392" s="41">
        <v>50000</v>
      </c>
      <c r="G392" s="228">
        <f>G393</f>
        <v>0</v>
      </c>
      <c r="H392" s="392">
        <f>G392/F392*100</f>
        <v>0</v>
      </c>
    </row>
    <row r="393" spans="1:8" ht="14.25">
      <c r="A393" s="51"/>
      <c r="B393" s="301" t="s">
        <v>91</v>
      </c>
      <c r="C393" s="97">
        <v>454</v>
      </c>
      <c r="D393" s="33">
        <v>52</v>
      </c>
      <c r="E393" s="294" t="s">
        <v>277</v>
      </c>
      <c r="F393" s="108">
        <v>50000</v>
      </c>
      <c r="G393" s="238">
        <v>0</v>
      </c>
      <c r="H393" s="387">
        <f>G393/F393*100</f>
        <v>0</v>
      </c>
    </row>
    <row r="394" spans="1:8" ht="14.25">
      <c r="A394" s="51"/>
      <c r="B394" s="272"/>
      <c r="C394" s="50"/>
      <c r="D394" s="87"/>
      <c r="E394" s="273"/>
      <c r="F394" s="180"/>
      <c r="G394" s="228"/>
      <c r="H394" s="180"/>
    </row>
    <row r="395" spans="1:8" ht="14.25">
      <c r="A395" s="182" t="s">
        <v>188</v>
      </c>
      <c r="B395" s="163"/>
      <c r="C395" s="183"/>
      <c r="D395" s="184"/>
      <c r="E395" s="185" t="s">
        <v>185</v>
      </c>
      <c r="F395" s="85">
        <f>F397+F407+F413</f>
        <v>995000</v>
      </c>
      <c r="G395" s="317">
        <f>G397+G407+G413</f>
        <v>629379</v>
      </c>
      <c r="H395" s="389">
        <f>G395/F395*100</f>
        <v>63.25417085427135</v>
      </c>
    </row>
    <row r="396" spans="1:8" ht="14.25">
      <c r="A396" s="295"/>
      <c r="B396" s="86"/>
      <c r="C396" s="50"/>
      <c r="D396" s="87"/>
      <c r="E396" s="99"/>
      <c r="F396" s="41"/>
      <c r="G396" s="228"/>
      <c r="H396" s="41"/>
    </row>
    <row r="397" spans="1:8" ht="14.25">
      <c r="A397" s="269" t="s">
        <v>209</v>
      </c>
      <c r="B397" s="271"/>
      <c r="C397" s="269"/>
      <c r="D397" s="226"/>
      <c r="E397" s="219" t="s">
        <v>303</v>
      </c>
      <c r="F397" s="227">
        <f>F398</f>
        <v>210000</v>
      </c>
      <c r="G397" s="329">
        <f>G398</f>
        <v>127343</v>
      </c>
      <c r="H397" s="390">
        <f>G397/F397*100</f>
        <v>60.63952380952381</v>
      </c>
    </row>
    <row r="398" spans="1:8" ht="14.25">
      <c r="A398" s="5"/>
      <c r="B398" s="80"/>
      <c r="C398" s="39">
        <v>3</v>
      </c>
      <c r="D398" s="45"/>
      <c r="E398" s="40" t="s">
        <v>13</v>
      </c>
      <c r="F398" s="23">
        <f>F399</f>
        <v>210000</v>
      </c>
      <c r="G398" s="23">
        <f>G399</f>
        <v>127343</v>
      </c>
      <c r="H398" s="392">
        <f>G398/F398*100</f>
        <v>60.63952380952381</v>
      </c>
    </row>
    <row r="399" spans="1:8" ht="14.25">
      <c r="A399" s="5"/>
      <c r="B399" s="80"/>
      <c r="C399" s="39">
        <v>32</v>
      </c>
      <c r="D399" s="45"/>
      <c r="E399" s="40" t="s">
        <v>6</v>
      </c>
      <c r="F399" s="23">
        <f>F400+F402</f>
        <v>210000</v>
      </c>
      <c r="G399" s="23">
        <f>G400+G402</f>
        <v>127343</v>
      </c>
      <c r="H399" s="392">
        <f>G399/F399*100</f>
        <v>60.63952380952381</v>
      </c>
    </row>
    <row r="400" spans="1:8" ht="14.25">
      <c r="A400" s="5"/>
      <c r="B400" s="96" t="s">
        <v>89</v>
      </c>
      <c r="C400" s="97">
        <v>322</v>
      </c>
      <c r="D400" s="33">
        <v>52</v>
      </c>
      <c r="E400" s="107" t="s">
        <v>45</v>
      </c>
      <c r="F400" s="18">
        <v>10000</v>
      </c>
      <c r="G400" s="238">
        <f>G401</f>
        <v>1063</v>
      </c>
      <c r="H400" s="387">
        <f>G400/F400*100</f>
        <v>10.63</v>
      </c>
    </row>
    <row r="401" spans="1:8" ht="14.25">
      <c r="A401" s="5"/>
      <c r="B401" s="80"/>
      <c r="C401" s="50">
        <v>3221</v>
      </c>
      <c r="D401" s="87"/>
      <c r="E401" s="206" t="s">
        <v>402</v>
      </c>
      <c r="F401" s="132"/>
      <c r="G401" s="325">
        <v>1063</v>
      </c>
      <c r="H401" s="132"/>
    </row>
    <row r="402" spans="1:8" ht="14.25">
      <c r="A402" s="5"/>
      <c r="B402" s="386" t="s">
        <v>89</v>
      </c>
      <c r="C402" s="97">
        <v>323</v>
      </c>
      <c r="D402" s="33">
        <v>52</v>
      </c>
      <c r="E402" s="107" t="s">
        <v>69</v>
      </c>
      <c r="F402" s="18">
        <v>200000</v>
      </c>
      <c r="G402" s="238">
        <f>G403</f>
        <v>126280</v>
      </c>
      <c r="H402" s="387">
        <f>G402/F402*100</f>
        <v>63.13999999999999</v>
      </c>
    </row>
    <row r="403" spans="1:8" ht="14.25">
      <c r="A403" s="5"/>
      <c r="B403" s="86"/>
      <c r="C403" s="50">
        <v>3232</v>
      </c>
      <c r="D403" s="87"/>
      <c r="E403" s="206" t="s">
        <v>459</v>
      </c>
      <c r="F403" s="132"/>
      <c r="G403" s="325">
        <v>126280</v>
      </c>
      <c r="H403" s="392"/>
    </row>
    <row r="404" spans="1:8" ht="14.25">
      <c r="A404" s="44"/>
      <c r="B404" s="176"/>
      <c r="C404" s="45"/>
      <c r="D404" s="45"/>
      <c r="E404" s="199"/>
      <c r="G404" s="228"/>
      <c r="H404" s="303" t="s">
        <v>555</v>
      </c>
    </row>
    <row r="405" spans="1:8" ht="14.25">
      <c r="A405" s="16">
        <v>1</v>
      </c>
      <c r="B405" s="78" t="s">
        <v>78</v>
      </c>
      <c r="C405" s="43">
        <v>3</v>
      </c>
      <c r="D405" s="43">
        <v>4</v>
      </c>
      <c r="E405" s="15">
        <v>5</v>
      </c>
      <c r="F405" s="202">
        <v>8</v>
      </c>
      <c r="G405" s="336">
        <v>7</v>
      </c>
      <c r="H405" s="202">
        <v>8</v>
      </c>
    </row>
    <row r="406" spans="1:8" ht="14.25">
      <c r="A406" s="5"/>
      <c r="B406" s="86"/>
      <c r="C406" s="50"/>
      <c r="D406" s="87"/>
      <c r="E406" s="44"/>
      <c r="F406" s="132"/>
      <c r="G406" s="228"/>
      <c r="H406" s="132"/>
    </row>
    <row r="407" spans="1:8" ht="14.25">
      <c r="A407" s="269" t="s">
        <v>210</v>
      </c>
      <c r="B407" s="271"/>
      <c r="C407" s="269"/>
      <c r="D407" s="226"/>
      <c r="E407" s="262" t="s">
        <v>164</v>
      </c>
      <c r="F407" s="227">
        <v>15000</v>
      </c>
      <c r="G407" s="329">
        <f>G408</f>
        <v>9500</v>
      </c>
      <c r="H407" s="390">
        <f>G407/F407*100</f>
        <v>63.33333333333333</v>
      </c>
    </row>
    <row r="408" spans="1:8" ht="14.25">
      <c r="A408" s="5"/>
      <c r="B408" s="80"/>
      <c r="C408" s="39">
        <v>3</v>
      </c>
      <c r="D408" s="45"/>
      <c r="E408" s="40" t="s">
        <v>13</v>
      </c>
      <c r="F408" s="23">
        <v>15000</v>
      </c>
      <c r="G408" s="228">
        <f>G409</f>
        <v>9500</v>
      </c>
      <c r="H408" s="392">
        <f>G408/F408*100</f>
        <v>63.33333333333333</v>
      </c>
    </row>
    <row r="409" spans="1:8" ht="14.25">
      <c r="A409" s="5"/>
      <c r="B409" s="80"/>
      <c r="C409" s="39">
        <v>32</v>
      </c>
      <c r="D409" s="45"/>
      <c r="E409" s="40" t="s">
        <v>6</v>
      </c>
      <c r="F409" s="23">
        <v>15000</v>
      </c>
      <c r="G409" s="228">
        <f>G410</f>
        <v>9500</v>
      </c>
      <c r="H409" s="392">
        <f>G409/F409*100</f>
        <v>63.33333333333333</v>
      </c>
    </row>
    <row r="410" spans="1:8" ht="14.25">
      <c r="A410" s="5"/>
      <c r="B410" s="96" t="s">
        <v>89</v>
      </c>
      <c r="C410" s="97">
        <v>323</v>
      </c>
      <c r="D410" s="33">
        <v>52</v>
      </c>
      <c r="E410" s="107" t="s">
        <v>69</v>
      </c>
      <c r="F410" s="18">
        <v>15000</v>
      </c>
      <c r="G410" s="238">
        <f>G411</f>
        <v>9500</v>
      </c>
      <c r="H410" s="387">
        <f>G410/F410*100</f>
        <v>63.33333333333333</v>
      </c>
    </row>
    <row r="411" spans="1:8" ht="14.25">
      <c r="A411" s="64"/>
      <c r="B411" s="186"/>
      <c r="C411" s="169">
        <v>3233</v>
      </c>
      <c r="D411" s="21"/>
      <c r="E411" s="237" t="s">
        <v>403</v>
      </c>
      <c r="F411" s="170"/>
      <c r="G411" s="228">
        <v>9500</v>
      </c>
      <c r="H411" s="170"/>
    </row>
    <row r="412" spans="1:8" ht="14.25">
      <c r="A412" s="64"/>
      <c r="B412" s="186"/>
      <c r="C412" s="169"/>
      <c r="D412" s="21"/>
      <c r="E412" s="237"/>
      <c r="F412" s="170"/>
      <c r="G412" s="228"/>
      <c r="H412" s="170"/>
    </row>
    <row r="413" spans="1:8" ht="14.25">
      <c r="A413" s="187" t="s">
        <v>211</v>
      </c>
      <c r="B413" s="116"/>
      <c r="C413" s="188"/>
      <c r="D413" s="189"/>
      <c r="E413" s="190" t="s">
        <v>169</v>
      </c>
      <c r="F413" s="191">
        <f>F415+F425+F435+F420+F430+F441+F449</f>
        <v>770000</v>
      </c>
      <c r="G413" s="191">
        <f>G415+G425+G435+G420+G430+G441+G449</f>
        <v>492536</v>
      </c>
      <c r="H413" s="390">
        <f>G413/F413*100</f>
        <v>63.965714285714284</v>
      </c>
    </row>
    <row r="414" spans="1:8" ht="14.25">
      <c r="A414" s="5"/>
      <c r="B414" s="80"/>
      <c r="C414" s="50"/>
      <c r="D414" s="87"/>
      <c r="E414" s="99"/>
      <c r="F414" s="23"/>
      <c r="G414" s="228"/>
      <c r="H414" s="23"/>
    </row>
    <row r="415" spans="1:8" ht="14.25">
      <c r="A415" s="192" t="s">
        <v>212</v>
      </c>
      <c r="B415" s="136"/>
      <c r="C415" s="140"/>
      <c r="D415" s="141"/>
      <c r="E415" s="278" t="s">
        <v>242</v>
      </c>
      <c r="F415" s="138">
        <f aca="true" t="shared" si="14" ref="F415:G417">F416</f>
        <v>0</v>
      </c>
      <c r="G415" s="332">
        <f t="shared" si="14"/>
        <v>0</v>
      </c>
      <c r="H415" s="391">
        <v>0</v>
      </c>
    </row>
    <row r="416" spans="1:8" ht="14.25">
      <c r="A416" s="5"/>
      <c r="B416" s="80"/>
      <c r="C416" s="4">
        <v>4</v>
      </c>
      <c r="D416" s="67"/>
      <c r="E416" s="40" t="s">
        <v>8</v>
      </c>
      <c r="F416" s="232">
        <f t="shared" si="14"/>
        <v>0</v>
      </c>
      <c r="G416" s="232">
        <f t="shared" si="14"/>
        <v>0</v>
      </c>
      <c r="H416" s="392">
        <v>0</v>
      </c>
    </row>
    <row r="417" spans="1:8" ht="14.25">
      <c r="A417" s="5"/>
      <c r="B417" s="80"/>
      <c r="C417" s="39">
        <v>42</v>
      </c>
      <c r="D417" s="45"/>
      <c r="E417" s="40" t="s">
        <v>10</v>
      </c>
      <c r="F417" s="232">
        <f t="shared" si="14"/>
        <v>0</v>
      </c>
      <c r="G417" s="232">
        <f t="shared" si="14"/>
        <v>0</v>
      </c>
      <c r="H417" s="392">
        <v>0</v>
      </c>
    </row>
    <row r="418" spans="1:8" ht="14.25">
      <c r="A418" s="5"/>
      <c r="B418" s="96" t="s">
        <v>89</v>
      </c>
      <c r="C418" s="97">
        <v>421</v>
      </c>
      <c r="D418" s="33">
        <v>52</v>
      </c>
      <c r="E418" s="98" t="s">
        <v>51</v>
      </c>
      <c r="F418" s="108">
        <v>0</v>
      </c>
      <c r="G418" s="238">
        <v>0</v>
      </c>
      <c r="H418" s="387">
        <v>0</v>
      </c>
    </row>
    <row r="419" spans="1:8" ht="14.25">
      <c r="A419" s="5"/>
      <c r="B419" s="80"/>
      <c r="C419" s="50"/>
      <c r="D419" s="87"/>
      <c r="E419" s="99"/>
      <c r="F419" s="132"/>
      <c r="G419" s="228"/>
      <c r="H419" s="132"/>
    </row>
    <row r="420" spans="1:8" ht="14.25">
      <c r="A420" s="236" t="s">
        <v>244</v>
      </c>
      <c r="B420" s="136"/>
      <c r="C420" s="140"/>
      <c r="D420" s="141"/>
      <c r="E420" s="231" t="s">
        <v>246</v>
      </c>
      <c r="F420" s="138">
        <f aca="true" t="shared" si="15" ref="F420:G422">F421</f>
        <v>0</v>
      </c>
      <c r="G420" s="332">
        <f t="shared" si="15"/>
        <v>0</v>
      </c>
      <c r="H420" s="391">
        <v>0</v>
      </c>
    </row>
    <row r="421" spans="1:8" ht="14.25">
      <c r="A421" s="5"/>
      <c r="B421" s="80"/>
      <c r="C421" s="4">
        <v>4</v>
      </c>
      <c r="D421" s="67"/>
      <c r="E421" s="40" t="s">
        <v>8</v>
      </c>
      <c r="F421" s="232">
        <f t="shared" si="15"/>
        <v>0</v>
      </c>
      <c r="G421" s="232">
        <f t="shared" si="15"/>
        <v>0</v>
      </c>
      <c r="H421" s="392">
        <v>0</v>
      </c>
    </row>
    <row r="422" spans="1:8" ht="14.25">
      <c r="A422" s="5"/>
      <c r="B422" s="80"/>
      <c r="C422" s="39">
        <v>42</v>
      </c>
      <c r="D422" s="45"/>
      <c r="E422" s="40" t="s">
        <v>10</v>
      </c>
      <c r="F422" s="232">
        <f t="shared" si="15"/>
        <v>0</v>
      </c>
      <c r="G422" s="232">
        <f t="shared" si="15"/>
        <v>0</v>
      </c>
      <c r="H422" s="392">
        <v>0</v>
      </c>
    </row>
    <row r="423" spans="1:8" ht="14.25">
      <c r="A423" s="5"/>
      <c r="B423" s="96" t="s">
        <v>89</v>
      </c>
      <c r="C423" s="97">
        <v>421</v>
      </c>
      <c r="D423" s="33">
        <v>52</v>
      </c>
      <c r="E423" s="98" t="s">
        <v>51</v>
      </c>
      <c r="F423" s="18">
        <v>0</v>
      </c>
      <c r="G423" s="238">
        <v>0</v>
      </c>
      <c r="H423" s="387">
        <v>0</v>
      </c>
    </row>
    <row r="424" spans="1:8" ht="14.25">
      <c r="A424" s="64"/>
      <c r="B424" s="186"/>
      <c r="C424" s="169"/>
      <c r="D424" s="21"/>
      <c r="E424" s="177"/>
      <c r="F424" s="170"/>
      <c r="G424" s="228"/>
      <c r="H424" s="170"/>
    </row>
    <row r="425" spans="1:8" ht="14.25">
      <c r="A425" s="233" t="s">
        <v>261</v>
      </c>
      <c r="B425" s="193"/>
      <c r="C425" s="171"/>
      <c r="D425" s="137"/>
      <c r="E425" s="234" t="s">
        <v>243</v>
      </c>
      <c r="F425" s="172">
        <f aca="true" t="shared" si="16" ref="F425:G427">F426</f>
        <v>0</v>
      </c>
      <c r="G425" s="333">
        <f t="shared" si="16"/>
        <v>0</v>
      </c>
      <c r="H425" s="391">
        <v>0</v>
      </c>
    </row>
    <row r="426" spans="1:8" ht="14.25">
      <c r="A426" s="64"/>
      <c r="B426" s="80"/>
      <c r="C426" s="194">
        <v>4</v>
      </c>
      <c r="D426" s="21"/>
      <c r="E426" s="167" t="s">
        <v>8</v>
      </c>
      <c r="F426" s="170">
        <f t="shared" si="16"/>
        <v>0</v>
      </c>
      <c r="G426" s="170">
        <f t="shared" si="16"/>
        <v>0</v>
      </c>
      <c r="H426" s="392">
        <v>0</v>
      </c>
    </row>
    <row r="427" spans="1:8" ht="14.25">
      <c r="A427" s="64"/>
      <c r="B427" s="80"/>
      <c r="C427" s="166">
        <v>42</v>
      </c>
      <c r="D427" s="21"/>
      <c r="E427" s="167" t="s">
        <v>10</v>
      </c>
      <c r="F427" s="170">
        <f t="shared" si="16"/>
        <v>0</v>
      </c>
      <c r="G427" s="170">
        <f t="shared" si="16"/>
        <v>0</v>
      </c>
      <c r="H427" s="392">
        <v>0</v>
      </c>
    </row>
    <row r="428" spans="1:8" ht="14.25">
      <c r="A428" s="64"/>
      <c r="B428" s="195" t="s">
        <v>89</v>
      </c>
      <c r="C428" s="168">
        <v>421</v>
      </c>
      <c r="D428" s="16">
        <v>52</v>
      </c>
      <c r="E428" s="235" t="s">
        <v>247</v>
      </c>
      <c r="F428" s="162">
        <v>0</v>
      </c>
      <c r="G428" s="238">
        <v>0</v>
      </c>
      <c r="H428" s="387">
        <v>0</v>
      </c>
    </row>
    <row r="429" spans="1:8" ht="14.25">
      <c r="A429" s="64"/>
      <c r="B429" s="186"/>
      <c r="C429" s="169"/>
      <c r="D429" s="19"/>
      <c r="E429" s="237"/>
      <c r="F429" s="170"/>
      <c r="G429" s="228"/>
      <c r="H429" s="170"/>
    </row>
    <row r="430" spans="1:8" ht="14.25">
      <c r="A430" s="233" t="s">
        <v>245</v>
      </c>
      <c r="B430" s="193"/>
      <c r="C430" s="171"/>
      <c r="D430" s="137"/>
      <c r="E430" s="234" t="s">
        <v>248</v>
      </c>
      <c r="F430" s="172">
        <f aca="true" t="shared" si="17" ref="F430:G432">F431</f>
        <v>0</v>
      </c>
      <c r="G430" s="333">
        <f t="shared" si="17"/>
        <v>0</v>
      </c>
      <c r="H430" s="391">
        <v>0</v>
      </c>
    </row>
    <row r="431" spans="1:8" ht="14.25">
      <c r="A431" s="64"/>
      <c r="B431" s="80"/>
      <c r="C431" s="194">
        <v>4</v>
      </c>
      <c r="D431" s="21"/>
      <c r="E431" s="167" t="s">
        <v>8</v>
      </c>
      <c r="F431" s="170">
        <f t="shared" si="17"/>
        <v>0</v>
      </c>
      <c r="G431" s="170">
        <f t="shared" si="17"/>
        <v>0</v>
      </c>
      <c r="H431" s="392">
        <v>0</v>
      </c>
    </row>
    <row r="432" spans="1:8" ht="14.25">
      <c r="A432" s="64"/>
      <c r="B432" s="80"/>
      <c r="C432" s="166">
        <v>42</v>
      </c>
      <c r="D432" s="21"/>
      <c r="E432" s="167" t="s">
        <v>10</v>
      </c>
      <c r="F432" s="170">
        <f t="shared" si="17"/>
        <v>0</v>
      </c>
      <c r="G432" s="170">
        <f t="shared" si="17"/>
        <v>0</v>
      </c>
      <c r="H432" s="392">
        <v>0</v>
      </c>
    </row>
    <row r="433" spans="1:8" ht="14.25">
      <c r="A433" s="64"/>
      <c r="B433" s="195" t="s">
        <v>89</v>
      </c>
      <c r="C433" s="168">
        <v>421</v>
      </c>
      <c r="D433" s="16">
        <v>52</v>
      </c>
      <c r="E433" s="235" t="s">
        <v>248</v>
      </c>
      <c r="F433" s="162">
        <v>0</v>
      </c>
      <c r="G433" s="238">
        <v>0</v>
      </c>
      <c r="H433" s="387">
        <v>0</v>
      </c>
    </row>
    <row r="434" spans="1:8" ht="14.25">
      <c r="A434" s="5"/>
      <c r="B434" s="63"/>
      <c r="C434" s="5"/>
      <c r="D434" s="21"/>
      <c r="E434" s="5"/>
      <c r="F434" s="5"/>
      <c r="G434" s="228"/>
      <c r="H434" s="5"/>
    </row>
    <row r="435" spans="1:8" ht="14.25">
      <c r="A435" s="135" t="s">
        <v>193</v>
      </c>
      <c r="B435" s="136"/>
      <c r="C435" s="135"/>
      <c r="D435" s="137"/>
      <c r="E435" s="135" t="s">
        <v>194</v>
      </c>
      <c r="F435" s="138">
        <v>80000</v>
      </c>
      <c r="G435" s="332">
        <f>G436</f>
        <v>24812</v>
      </c>
      <c r="H435" s="391">
        <f>G435/F435*100</f>
        <v>31.014999999999997</v>
      </c>
    </row>
    <row r="436" spans="1:8" ht="14.25">
      <c r="A436" s="51"/>
      <c r="B436" s="80"/>
      <c r="C436" s="4">
        <v>4</v>
      </c>
      <c r="D436" s="67"/>
      <c r="E436" s="40" t="s">
        <v>8</v>
      </c>
      <c r="F436" s="180">
        <f>F437</f>
        <v>80000</v>
      </c>
      <c r="G436" s="180">
        <f>G437</f>
        <v>24812</v>
      </c>
      <c r="H436" s="392">
        <f>G436/F436*100</f>
        <v>31.014999999999997</v>
      </c>
    </row>
    <row r="437" spans="1:8" ht="14.25">
      <c r="A437" s="51"/>
      <c r="B437" s="80"/>
      <c r="C437" s="39">
        <v>42</v>
      </c>
      <c r="D437" s="45"/>
      <c r="E437" s="40" t="s">
        <v>10</v>
      </c>
      <c r="F437" s="180">
        <f>F438</f>
        <v>80000</v>
      </c>
      <c r="G437" s="180">
        <f>G438</f>
        <v>24812</v>
      </c>
      <c r="H437" s="392">
        <f>G437/F437*100</f>
        <v>31.014999999999997</v>
      </c>
    </row>
    <row r="438" spans="1:8" ht="14.25">
      <c r="A438" s="51"/>
      <c r="B438" s="181" t="s">
        <v>89</v>
      </c>
      <c r="C438" s="97">
        <v>426</v>
      </c>
      <c r="D438" s="33">
        <v>52</v>
      </c>
      <c r="E438" s="107" t="s">
        <v>195</v>
      </c>
      <c r="F438" s="108">
        <v>80000</v>
      </c>
      <c r="G438" s="238">
        <f>G439</f>
        <v>24812</v>
      </c>
      <c r="H438" s="387">
        <f>G438/F438*100</f>
        <v>31.014999999999997</v>
      </c>
    </row>
    <row r="439" spans="1:9" ht="14.25">
      <c r="A439" s="51"/>
      <c r="B439" s="86"/>
      <c r="C439" s="50">
        <v>4264</v>
      </c>
      <c r="D439" s="87"/>
      <c r="E439" s="432" t="s">
        <v>461</v>
      </c>
      <c r="F439" s="365"/>
      <c r="G439" s="228">
        <v>24812</v>
      </c>
      <c r="H439" s="365"/>
      <c r="I439" s="283"/>
    </row>
    <row r="440" spans="1:8" ht="14.25">
      <c r="A440" s="51"/>
      <c r="B440" s="86"/>
      <c r="C440" s="50"/>
      <c r="D440" s="87"/>
      <c r="E440" s="206"/>
      <c r="F440" s="41"/>
      <c r="G440" s="228"/>
      <c r="H440" s="41"/>
    </row>
    <row r="441" spans="1:8" ht="14.25">
      <c r="A441" s="212" t="s">
        <v>293</v>
      </c>
      <c r="B441" s="136"/>
      <c r="C441" s="135"/>
      <c r="D441" s="137"/>
      <c r="E441" s="212" t="s">
        <v>294</v>
      </c>
      <c r="F441" s="138">
        <f>F442</f>
        <v>510000</v>
      </c>
      <c r="G441" s="332">
        <f>G442</f>
        <v>467724</v>
      </c>
      <c r="H441" s="391">
        <f>G441/F441*100</f>
        <v>91.71058823529413</v>
      </c>
    </row>
    <row r="442" spans="1:8" ht="14.25">
      <c r="A442" s="51"/>
      <c r="B442" s="80"/>
      <c r="C442" s="4">
        <v>4</v>
      </c>
      <c r="D442" s="67"/>
      <c r="E442" s="40" t="s">
        <v>8</v>
      </c>
      <c r="F442" s="180">
        <f>F443</f>
        <v>510000</v>
      </c>
      <c r="G442" s="180">
        <f>G443</f>
        <v>467724</v>
      </c>
      <c r="H442" s="392">
        <f>G442/F442*100</f>
        <v>91.71058823529413</v>
      </c>
    </row>
    <row r="443" spans="1:8" ht="14.25">
      <c r="A443" s="51"/>
      <c r="B443" s="80"/>
      <c r="C443" s="39">
        <v>42</v>
      </c>
      <c r="D443" s="45"/>
      <c r="E443" s="40" t="s">
        <v>10</v>
      </c>
      <c r="F443" s="180">
        <f>F446+F444</f>
        <v>510000</v>
      </c>
      <c r="G443" s="180">
        <f>G444+G446</f>
        <v>467724</v>
      </c>
      <c r="H443" s="392">
        <f>G443/F443*100</f>
        <v>91.71058823529413</v>
      </c>
    </row>
    <row r="444" spans="1:8" ht="14.25">
      <c r="A444" s="51"/>
      <c r="B444" s="307" t="s">
        <v>89</v>
      </c>
      <c r="C444" s="308">
        <v>421</v>
      </c>
      <c r="D444" s="309">
        <v>52</v>
      </c>
      <c r="E444" s="277" t="s">
        <v>295</v>
      </c>
      <c r="F444" s="238">
        <v>450000</v>
      </c>
      <c r="G444" s="238">
        <f>G445</f>
        <v>420755</v>
      </c>
      <c r="H444" s="238">
        <v>0</v>
      </c>
    </row>
    <row r="445" spans="1:9" ht="14.25">
      <c r="A445" s="51"/>
      <c r="B445" s="428"/>
      <c r="C445" s="429">
        <v>4213</v>
      </c>
      <c r="D445" s="430"/>
      <c r="E445" s="431" t="s">
        <v>460</v>
      </c>
      <c r="F445" s="325"/>
      <c r="G445" s="325">
        <v>420755</v>
      </c>
      <c r="H445" s="325"/>
      <c r="I445" s="374"/>
    </row>
    <row r="446" spans="1:8" ht="14.25">
      <c r="A446" s="51"/>
      <c r="B446" s="181" t="s">
        <v>89</v>
      </c>
      <c r="C446" s="97">
        <v>426</v>
      </c>
      <c r="D446" s="33">
        <v>52</v>
      </c>
      <c r="E446" s="209" t="s">
        <v>296</v>
      </c>
      <c r="F446" s="108">
        <v>60000</v>
      </c>
      <c r="G446" s="238">
        <f>G447</f>
        <v>46969</v>
      </c>
      <c r="H446" s="387">
        <f>G446/F446*100</f>
        <v>78.28166666666667</v>
      </c>
    </row>
    <row r="447" spans="1:8" ht="14.25">
      <c r="A447" s="44"/>
      <c r="B447" s="86"/>
      <c r="C447" s="50">
        <v>4264</v>
      </c>
      <c r="D447" s="87"/>
      <c r="E447" s="206" t="s">
        <v>404</v>
      </c>
      <c r="F447" s="41"/>
      <c r="G447" s="325">
        <v>46969</v>
      </c>
      <c r="H447" s="41"/>
    </row>
    <row r="448" spans="1:8" ht="14.25">
      <c r="A448" s="44"/>
      <c r="B448" s="86"/>
      <c r="C448" s="50"/>
      <c r="D448" s="87"/>
      <c r="E448" s="206"/>
      <c r="F448" s="41"/>
      <c r="G448" s="325"/>
      <c r="H448" s="41"/>
    </row>
    <row r="449" spans="1:8" ht="14.25">
      <c r="A449" s="212" t="s">
        <v>448</v>
      </c>
      <c r="B449" s="136"/>
      <c r="C449" s="135"/>
      <c r="D449" s="137"/>
      <c r="E449" s="212" t="s">
        <v>447</v>
      </c>
      <c r="F449" s="138">
        <f>F450</f>
        <v>180000</v>
      </c>
      <c r="G449" s="332">
        <f>G450</f>
        <v>0</v>
      </c>
      <c r="H449" s="391"/>
    </row>
    <row r="450" spans="1:8" ht="14.25">
      <c r="A450" s="44"/>
      <c r="B450" s="80"/>
      <c r="C450" s="4">
        <v>4</v>
      </c>
      <c r="D450" s="67"/>
      <c r="E450" s="40" t="s">
        <v>8</v>
      </c>
      <c r="F450" s="41">
        <f>F451</f>
        <v>180000</v>
      </c>
      <c r="G450" s="325"/>
      <c r="H450" s="41"/>
    </row>
    <row r="451" spans="1:8" ht="14.25">
      <c r="A451" s="44"/>
      <c r="B451" s="80"/>
      <c r="C451" s="39">
        <v>42</v>
      </c>
      <c r="D451" s="45"/>
      <c r="E451" s="40" t="s">
        <v>10</v>
      </c>
      <c r="F451" s="41">
        <f>F452</f>
        <v>180000</v>
      </c>
      <c r="G451" s="325"/>
      <c r="H451" s="41"/>
    </row>
    <row r="452" spans="1:8" ht="14.25">
      <c r="A452" s="44"/>
      <c r="B452" s="181" t="s">
        <v>89</v>
      </c>
      <c r="C452" s="97">
        <v>426</v>
      </c>
      <c r="D452" s="33">
        <v>52</v>
      </c>
      <c r="E452" s="209" t="s">
        <v>296</v>
      </c>
      <c r="F452" s="108">
        <v>180000</v>
      </c>
      <c r="G452" s="238"/>
      <c r="H452" s="108"/>
    </row>
    <row r="453" spans="1:8" ht="14.25">
      <c r="A453" s="44"/>
      <c r="B453" s="86"/>
      <c r="C453" s="50">
        <v>4264</v>
      </c>
      <c r="D453" s="87"/>
      <c r="E453" s="206"/>
      <c r="F453" s="41"/>
      <c r="G453" s="325"/>
      <c r="H453" s="41"/>
    </row>
    <row r="454" spans="1:8" ht="14.25">
      <c r="A454" s="44"/>
      <c r="B454" s="86"/>
      <c r="C454" s="50"/>
      <c r="D454" s="87"/>
      <c r="E454" s="206"/>
      <c r="F454" s="41"/>
      <c r="G454" s="325"/>
      <c r="H454" s="41"/>
    </row>
    <row r="455" spans="1:8" ht="14.25">
      <c r="A455" s="82" t="s">
        <v>170</v>
      </c>
      <c r="B455" s="163"/>
      <c r="C455" s="159"/>
      <c r="D455" s="305"/>
      <c r="E455" s="159" t="s">
        <v>165</v>
      </c>
      <c r="F455" s="85">
        <f>F457+F462+F467</f>
        <v>54069</v>
      </c>
      <c r="G455" s="317">
        <f>G457+G462+G467</f>
        <v>19500</v>
      </c>
      <c r="H455" s="389">
        <f>G455/F455*100</f>
        <v>36.06502801975254</v>
      </c>
    </row>
    <row r="456" spans="1:8" ht="14.25">
      <c r="A456" s="5"/>
      <c r="B456" s="63"/>
      <c r="C456" s="50"/>
      <c r="D456" s="87"/>
      <c r="E456" s="44"/>
      <c r="F456" s="5"/>
      <c r="G456" s="228"/>
      <c r="H456" s="5"/>
    </row>
    <row r="457" spans="1:8" ht="14.25">
      <c r="A457" s="293" t="s">
        <v>287</v>
      </c>
      <c r="B457" s="116"/>
      <c r="C457" s="156"/>
      <c r="D457" s="157"/>
      <c r="E457" s="151" t="s">
        <v>26</v>
      </c>
      <c r="F457" s="91">
        <f>F459</f>
        <v>20000</v>
      </c>
      <c r="G457" s="318">
        <f>G459</f>
        <v>19500</v>
      </c>
      <c r="H457" s="390">
        <f>G457/F457*100</f>
        <v>97.5</v>
      </c>
    </row>
    <row r="458" spans="1:8" ht="14.25">
      <c r="A458" s="5"/>
      <c r="B458" s="63"/>
      <c r="C458" s="39">
        <v>3</v>
      </c>
      <c r="D458" s="45"/>
      <c r="E458" s="40" t="s">
        <v>25</v>
      </c>
      <c r="F458" s="95">
        <f>F459</f>
        <v>20000</v>
      </c>
      <c r="G458" s="95">
        <f>G459</f>
        <v>19500</v>
      </c>
      <c r="H458" s="95"/>
    </row>
    <row r="459" spans="1:8" ht="14.25">
      <c r="A459" s="5"/>
      <c r="B459" s="63"/>
      <c r="C459" s="39">
        <v>32</v>
      </c>
      <c r="D459" s="45"/>
      <c r="E459" s="40" t="s">
        <v>6</v>
      </c>
      <c r="F459" s="95">
        <f>F460</f>
        <v>20000</v>
      </c>
      <c r="G459" s="95">
        <f>G460</f>
        <v>19500</v>
      </c>
      <c r="H459" s="95"/>
    </row>
    <row r="460" spans="1:8" ht="14.25">
      <c r="A460" s="5"/>
      <c r="B460" s="96" t="s">
        <v>92</v>
      </c>
      <c r="C460" s="97">
        <v>323</v>
      </c>
      <c r="D460" s="33">
        <v>43</v>
      </c>
      <c r="E460" s="209" t="s">
        <v>26</v>
      </c>
      <c r="F460" s="18">
        <v>20000</v>
      </c>
      <c r="G460" s="238">
        <f>G461</f>
        <v>19500</v>
      </c>
      <c r="H460" s="387">
        <f>G460/F460*100</f>
        <v>97.5</v>
      </c>
    </row>
    <row r="461" spans="1:8" ht="14.25">
      <c r="A461" s="51"/>
      <c r="B461" s="158"/>
      <c r="C461" s="51">
        <v>3234</v>
      </c>
      <c r="D461" s="134"/>
      <c r="E461" s="200" t="s">
        <v>405</v>
      </c>
      <c r="F461" s="5"/>
      <c r="G461" s="228">
        <v>19500</v>
      </c>
      <c r="H461" s="5"/>
    </row>
    <row r="462" spans="1:8" ht="14.25">
      <c r="A462" s="293" t="s">
        <v>288</v>
      </c>
      <c r="B462" s="116"/>
      <c r="C462" s="115"/>
      <c r="D462" s="133"/>
      <c r="E462" s="293" t="s">
        <v>290</v>
      </c>
      <c r="F462" s="102">
        <v>2000</v>
      </c>
      <c r="G462" s="319">
        <f>G463</f>
        <v>0</v>
      </c>
      <c r="H462" s="224">
        <f>G462/F462*100</f>
        <v>0</v>
      </c>
    </row>
    <row r="463" spans="1:8" ht="14.25">
      <c r="A463" s="5"/>
      <c r="B463" s="63"/>
      <c r="C463" s="39">
        <v>3</v>
      </c>
      <c r="D463" s="45"/>
      <c r="E463" s="40" t="s">
        <v>25</v>
      </c>
      <c r="F463" s="23">
        <v>2000</v>
      </c>
      <c r="G463" s="228">
        <f>G464</f>
        <v>0</v>
      </c>
      <c r="H463" s="228">
        <v>0</v>
      </c>
    </row>
    <row r="464" spans="1:8" ht="14.25">
      <c r="A464" s="5"/>
      <c r="B464" s="63"/>
      <c r="C464" s="39">
        <v>32</v>
      </c>
      <c r="D464" s="45"/>
      <c r="E464" s="40" t="s">
        <v>6</v>
      </c>
      <c r="F464" s="23">
        <v>2000</v>
      </c>
      <c r="G464" s="228">
        <f>G465</f>
        <v>0</v>
      </c>
      <c r="H464" s="228">
        <v>0</v>
      </c>
    </row>
    <row r="465" spans="1:8" ht="14.25">
      <c r="A465" s="5"/>
      <c r="B465" s="96" t="s">
        <v>92</v>
      </c>
      <c r="C465" s="97">
        <v>323</v>
      </c>
      <c r="D465" s="33">
        <v>52</v>
      </c>
      <c r="E465" s="107" t="s">
        <v>106</v>
      </c>
      <c r="F465" s="18">
        <v>2000</v>
      </c>
      <c r="G465" s="238"/>
      <c r="H465" s="18">
        <v>0</v>
      </c>
    </row>
    <row r="466" spans="1:8" ht="14.25">
      <c r="A466" s="5"/>
      <c r="B466" s="80"/>
      <c r="C466" s="50"/>
      <c r="D466" s="87"/>
      <c r="E466" s="44"/>
      <c r="F466" s="132"/>
      <c r="G466" s="228"/>
      <c r="H466" s="132"/>
    </row>
    <row r="467" spans="1:8" ht="14.25">
      <c r="A467" s="219" t="s">
        <v>289</v>
      </c>
      <c r="B467" s="220"/>
      <c r="C467" s="221"/>
      <c r="D467" s="222"/>
      <c r="E467" s="223" t="s">
        <v>292</v>
      </c>
      <c r="F467" s="224">
        <f aca="true" t="shared" si="18" ref="F467:G469">F468</f>
        <v>32069</v>
      </c>
      <c r="G467" s="320">
        <f t="shared" si="18"/>
        <v>0</v>
      </c>
      <c r="H467" s="224">
        <f>G467/F467*100</f>
        <v>0</v>
      </c>
    </row>
    <row r="468" spans="1:8" ht="14.25">
      <c r="A468" s="5"/>
      <c r="B468" s="80"/>
      <c r="C468" s="50">
        <v>3</v>
      </c>
      <c r="D468" s="87"/>
      <c r="E468" s="40" t="s">
        <v>13</v>
      </c>
      <c r="F468" s="132">
        <f t="shared" si="18"/>
        <v>32069</v>
      </c>
      <c r="G468" s="132">
        <f t="shared" si="18"/>
        <v>0</v>
      </c>
      <c r="H468" s="132">
        <v>0</v>
      </c>
    </row>
    <row r="469" spans="1:8" ht="14.25">
      <c r="A469" s="5"/>
      <c r="B469" s="80"/>
      <c r="C469" s="50">
        <v>38</v>
      </c>
      <c r="D469" s="87"/>
      <c r="E469" s="40" t="s">
        <v>7</v>
      </c>
      <c r="F469" s="132">
        <f t="shared" si="18"/>
        <v>32069</v>
      </c>
      <c r="G469" s="132">
        <f t="shared" si="18"/>
        <v>0</v>
      </c>
      <c r="H469" s="132">
        <v>0</v>
      </c>
    </row>
    <row r="470" spans="1:8" ht="14.25">
      <c r="A470" s="5"/>
      <c r="B470" s="208" t="s">
        <v>92</v>
      </c>
      <c r="C470" s="97">
        <v>386</v>
      </c>
      <c r="D470" s="33">
        <v>52</v>
      </c>
      <c r="E470" s="209" t="s">
        <v>291</v>
      </c>
      <c r="F470" s="18">
        <v>32069</v>
      </c>
      <c r="G470" s="238"/>
      <c r="H470" s="18">
        <v>0</v>
      </c>
    </row>
    <row r="471" spans="1:8" ht="14.25">
      <c r="A471" s="44"/>
      <c r="B471" s="176"/>
      <c r="C471" s="45"/>
      <c r="D471" s="45"/>
      <c r="E471" s="199"/>
      <c r="G471" s="228"/>
      <c r="H471" s="303" t="s">
        <v>556</v>
      </c>
    </row>
    <row r="472" spans="1:8" ht="14.25">
      <c r="A472" s="16">
        <v>1</v>
      </c>
      <c r="B472" s="78" t="s">
        <v>78</v>
      </c>
      <c r="C472" s="43">
        <v>3</v>
      </c>
      <c r="D472" s="43">
        <v>4</v>
      </c>
      <c r="E472" s="15">
        <v>5</v>
      </c>
      <c r="F472" s="202">
        <v>8</v>
      </c>
      <c r="G472" s="336">
        <v>7</v>
      </c>
      <c r="H472" s="202">
        <v>8</v>
      </c>
    </row>
    <row r="474" spans="3:8" ht="14.25">
      <c r="C474" s="256">
        <v>9</v>
      </c>
      <c r="D474" s="257"/>
      <c r="E474" s="258" t="s">
        <v>93</v>
      </c>
      <c r="F474" s="34">
        <v>150000</v>
      </c>
      <c r="G474" s="334">
        <v>0</v>
      </c>
      <c r="H474" s="34">
        <v>0</v>
      </c>
    </row>
    <row r="475" spans="3:8" ht="14.25">
      <c r="C475" s="122">
        <v>92</v>
      </c>
      <c r="D475" s="123"/>
      <c r="E475" s="124" t="s">
        <v>22</v>
      </c>
      <c r="F475" s="18">
        <v>150000</v>
      </c>
      <c r="G475" s="238">
        <v>0</v>
      </c>
      <c r="H475" s="18">
        <v>0</v>
      </c>
    </row>
    <row r="476" spans="3:8" ht="14.25">
      <c r="C476" s="161">
        <v>922</v>
      </c>
      <c r="D476" s="16">
        <v>52</v>
      </c>
      <c r="E476" s="24" t="s">
        <v>94</v>
      </c>
      <c r="F476" s="18">
        <v>150000</v>
      </c>
      <c r="G476" s="238">
        <v>0</v>
      </c>
      <c r="H476" s="18">
        <v>0</v>
      </c>
    </row>
    <row r="479" spans="1:6" ht="14.25">
      <c r="A479" s="93" t="s">
        <v>191</v>
      </c>
      <c r="B479" s="196"/>
      <c r="C479" s="232"/>
      <c r="D479" s="243"/>
      <c r="E479" s="197" t="s">
        <v>215</v>
      </c>
      <c r="F479" s="200"/>
    </row>
    <row r="480" spans="1:7" ht="15.75">
      <c r="A480" s="200" t="s">
        <v>482</v>
      </c>
      <c r="B480" s="200"/>
      <c r="C480" s="232"/>
      <c r="D480" s="243"/>
      <c r="E480" s="200"/>
      <c r="F480" s="200"/>
      <c r="G480" s="3"/>
    </row>
    <row r="481" spans="1:7" ht="15.75">
      <c r="A481" s="200" t="s">
        <v>418</v>
      </c>
      <c r="B481" s="200"/>
      <c r="C481" s="232"/>
      <c r="D481" s="243"/>
      <c r="E481" s="200"/>
      <c r="F481" s="200"/>
      <c r="G481" s="3"/>
    </row>
    <row r="482" spans="1:7" ht="15.75">
      <c r="A482" s="200"/>
      <c r="B482" s="200"/>
      <c r="C482" s="232"/>
      <c r="D482" s="243"/>
      <c r="E482" s="200"/>
      <c r="F482" s="200"/>
      <c r="G482" s="3"/>
    </row>
    <row r="483" spans="1:7" ht="15.75">
      <c r="A483" s="6" t="s">
        <v>214</v>
      </c>
      <c r="B483" s="200"/>
      <c r="C483" s="232" t="s">
        <v>222</v>
      </c>
      <c r="D483" s="243"/>
      <c r="E483" s="6" t="s">
        <v>223</v>
      </c>
      <c r="F483" s="200"/>
      <c r="G483" s="3"/>
    </row>
    <row r="484" spans="1:7" ht="15.75">
      <c r="A484" s="200" t="s">
        <v>483</v>
      </c>
      <c r="B484" s="200"/>
      <c r="C484" s="232"/>
      <c r="D484" s="243"/>
      <c r="E484" s="200"/>
      <c r="F484" s="200"/>
      <c r="G484" s="3"/>
    </row>
    <row r="485" spans="1:7" ht="15.75">
      <c r="A485" s="200"/>
      <c r="B485" s="200"/>
      <c r="C485" s="232"/>
      <c r="D485" s="243"/>
      <c r="E485" s="200"/>
      <c r="F485" s="200"/>
      <c r="G485" s="3"/>
    </row>
    <row r="486" spans="1:7" ht="15.75">
      <c r="A486" s="200"/>
      <c r="B486" s="200"/>
      <c r="C486" s="232"/>
      <c r="D486" s="243"/>
      <c r="E486" s="200"/>
      <c r="F486" s="200"/>
      <c r="G486" s="3"/>
    </row>
    <row r="487" spans="1:6" ht="14.25">
      <c r="A487" s="6" t="s">
        <v>298</v>
      </c>
      <c r="B487" s="5"/>
      <c r="C487" s="23"/>
      <c r="D487" s="21"/>
      <c r="E487" s="5"/>
      <c r="F487" s="5"/>
    </row>
    <row r="488" spans="1:6" ht="14.25">
      <c r="A488" s="6" t="s">
        <v>484</v>
      </c>
      <c r="B488" s="5"/>
      <c r="C488" s="23"/>
      <c r="D488" s="21"/>
      <c r="E488" s="5"/>
      <c r="F488" s="5"/>
    </row>
    <row r="489" spans="1:6" ht="14.25">
      <c r="A489" s="6" t="s">
        <v>558</v>
      </c>
      <c r="B489" s="5"/>
      <c r="C489" s="23"/>
      <c r="D489" s="21"/>
      <c r="E489" s="5"/>
      <c r="F489" s="5"/>
    </row>
    <row r="490" ht="14.25">
      <c r="F490" s="5"/>
    </row>
    <row r="491" spans="1:6" ht="14.25">
      <c r="A491" s="5"/>
      <c r="B491" s="5"/>
      <c r="C491" s="23"/>
      <c r="D491" s="21"/>
      <c r="E491" s="310" t="s">
        <v>264</v>
      </c>
      <c r="F491" s="5"/>
    </row>
    <row r="492" spans="1:6" ht="14.25">
      <c r="A492" s="198"/>
      <c r="B492" s="5"/>
      <c r="C492" s="23"/>
      <c r="D492" s="21"/>
      <c r="E492" s="5"/>
      <c r="F492" s="5"/>
    </row>
    <row r="493" spans="1:5" ht="15.75">
      <c r="A493" s="3"/>
      <c r="B493" s="4"/>
      <c r="C493" s="5"/>
      <c r="D493" s="21"/>
      <c r="E493" s="6" t="s">
        <v>226</v>
      </c>
    </row>
    <row r="495" spans="1:6" ht="15.75">
      <c r="A495" s="3"/>
      <c r="B495" s="6"/>
      <c r="C495" s="5"/>
      <c r="D495" s="21"/>
      <c r="E495" s="6" t="s">
        <v>417</v>
      </c>
      <c r="F495" s="3"/>
    </row>
    <row r="496" spans="1:8" ht="14.25">
      <c r="A496" s="5"/>
      <c r="B496" s="63"/>
      <c r="C496" s="5"/>
      <c r="D496" s="21"/>
      <c r="E496" s="5"/>
      <c r="F496" s="5"/>
      <c r="G496" s="283"/>
      <c r="H496" s="5"/>
    </row>
    <row r="497" ht="12.75">
      <c r="F497" s="382" t="s">
        <v>189</v>
      </c>
    </row>
  </sheetData>
  <sheetProtection/>
  <printOptions/>
  <pageMargins left="0.4" right="0.2" top="0.75" bottom="0.75" header="0.3" footer="0.3"/>
  <pageSetup horizontalDpi="600" verticalDpi="600" orientation="portrait" paperSize="9" scale="57" r:id="rId1"/>
  <rowBreaks count="6" manualBreakCount="6">
    <brk id="76" max="7" man="1"/>
    <brk id="165" max="7" man="1"/>
    <brk id="257" max="7" man="1"/>
    <brk id="328" max="7" man="1"/>
    <brk id="403" max="7" man="1"/>
    <brk id="470" max="7" man="1"/>
  </rowBreaks>
  <colBreaks count="1" manualBreakCount="1">
    <brk id="8" max="4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Opcína</cp:lastModifiedBy>
  <cp:lastPrinted>2018-04-24T09:13:43Z</cp:lastPrinted>
  <dcterms:created xsi:type="dcterms:W3CDTF">2006-11-21T11:32:36Z</dcterms:created>
  <dcterms:modified xsi:type="dcterms:W3CDTF">2018-05-18T10:39:23Z</dcterms:modified>
  <cp:category/>
  <cp:version/>
  <cp:contentType/>
  <cp:contentStatus/>
</cp:coreProperties>
</file>